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管理課共有フォルダ\08 自転車駐車場係\05 自転車対策係\00_自転車駐車場\00_共通\デジタル化（有料制自転車駐車場）\R8指定管理導入\01_募集要項\□R7.7.10HPアップ用データ\"/>
    </mc:Choice>
  </mc:AlternateContent>
  <bookViews>
    <workbookView xWindow="0" yWindow="0" windowWidth="10230" windowHeight="8745" tabRatio="812" activeTab="9"/>
  </bookViews>
  <sheets>
    <sheet name="支出実績" sheetId="18" r:id="rId1"/>
    <sheet name="修繕一覧" sheetId="11" r:id="rId2"/>
    <sheet name="券売機消耗品" sheetId="5" r:id="rId3"/>
    <sheet name="券売機消耗品 (5年度)" sheetId="7" state="hidden" r:id="rId4"/>
    <sheet name="光熱水費" sheetId="9" r:id="rId5"/>
    <sheet name="人件費、土地賃借料 " sheetId="20" r:id="rId6"/>
    <sheet name="リース料" sheetId="13" r:id="rId7"/>
    <sheet name="リース契約一覧" sheetId="19" r:id="rId8"/>
    <sheet name="保守費用" sheetId="14" r:id="rId9"/>
    <sheet name="工事（130万以下）" sheetId="15" r:id="rId10"/>
  </sheets>
  <externalReferences>
    <externalReference r:id="rId11"/>
    <externalReference r:id="rId12"/>
  </externalReferences>
  <definedNames>
    <definedName name="_xlnm._FilterDatabase" localSheetId="3" hidden="1">'券売機消耗品 (5年度)'!$A$11:$BA$15</definedName>
    <definedName name="_xlnm.Print_Area" localSheetId="0">支出実績!$A$1:$I$19</definedName>
    <definedName name="阿佐ヶ谷西高架下">[1]月別金額集計!$B$22,[1]月別金額集計!$E$22,[1]月別金額集計!$J$22,[1]月別金額集計!$L$22,[1]月別金額集計!$N$22,[1]月別金額集計!$P$22,[1]月別金額集計!$R$22,[1]月別金額集計!$T$22,[1]月別金額集計!$V$22,[1]月別金額集計!$X$22,[1]月別金額集計!$Z$22,[1]月別金額集計!$AB$22</definedName>
    <definedName name="阿佐ヶ谷東">[1]月別金額集計!$AB$20,[1]月別金額集計!$Z$20,[1]月別金額集計!$X$20,[1]月別金額集計!$V$20,[1]月別金額集計!$T$20,[1]月別金額集計!$R$20,[1]月別金額集計!$P$20,[1]月別金額集計!$N$20,[1]月別金額集計!$L$20,[1]月別金額集計!$J$20,[1]月別金額集計!$E$20,[1]月別金額集計!$B$20</definedName>
    <definedName name="井荻南地下">[1]月別金額集計!$B$10,[1]月別金額集計!$E$10,[1]月別金額集計!$J$10,[1]月別金額集計!$L$10,[1]月別金額集計!$N$10,[1]月別金額集計!$P$10,[1]月別金額集計!$R$10,[1]月別金額集計!$T$10,[1]月別金額集計!$V$10,[1]月別金額集計!$X$10,[1]月別金額集計!$Z$10,[1]月別金額集計!$AB$10</definedName>
    <definedName name="井荻北地下">[1]月別金額集計!$AB$12,[1]月別金額集計!$Z$12,[1]月別金額集計!$X$12,[1]月別金額集計!$V$12,[1]月別金額集計!$T$12,[1]月別金額集計!$R$12,[1]月別金額集計!$P$12,[1]月別金額集計!$N$12,[1]月別金額集計!$L$12,[1]月別金額集計!$J$12,[1]月別金額集計!$E$12,[1]月別金額集計!$B$12</definedName>
    <definedName name="永福町南">[1]月別金額集計!$AB$28,[1]月別金額集計!$Z$28,[1]月別金額集計!$X$28,[1]月別金額集計!$V$28,[1]月別金額集計!$T$28,[1]月別金額集計!$R$28,[1]月別金額集計!$P$28,[1]月別金額集計!$N$28,[1]月別金額集計!$L$28,[1]月別金額集計!$J$28,[1]月別金額集計!$E$28,[1]月別金額集計!$B$28</definedName>
    <definedName name="永福町北第一">[1]月別金額集計!$B$30,[1]月別金額集計!$E$30,[1]月別金額集計!$J$30,[1]月別金額集計!$L$30,[1]月別金額集計!$N$30,[1]月別金額集計!$P$30,[1]月別金額集計!$R$30,[1]月別金額集計!$T$30,[1]月別金額集計!$V$30,[1]月別金額集計!$X$30,[1]月別金額集計!$Z$30,[1]月別金額集計!$AB$30</definedName>
    <definedName name="永福町北第二" localSheetId="7">[1]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6">[1]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3">[1]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4">[1]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9">[1]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0">[1]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1">[1]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5">[1]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 localSheetId="8">[1]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永福町北第二">[1]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下井草南">[1]月別金額集計!$AB$6,[1]月別金額集計!$Z$6,[1]月別金額集計!$X$6,[1]月別金額集計!$V$6,[1]月別金額集計!$T$6,[1]月別金額集計!$R$6,[1]月別金額集計!$P$6,[1]月別金額集計!$N$6,[1]月別金額集計!$L$6,[1]月別金額集計!$J$6,[1]月別金額集計!$E$6,[1]月別金額集計!$B$6</definedName>
    <definedName name="下井草北第二">[1]月別金額集計!$AB$8,[1]月別金額集計!$Z$8,[1]月別金額集計!$X$8,[1]月別金額集計!$V$8,[1]月別金額集計!$T$8,[1]月別金額集計!$R$8,[1]月別金額集計!$P$8,[1]月別金額集計!$N$8,[1]月別金額集計!$L$8,[1]月別金額集計!$J$8,[1]月別金額集計!$E$8,[1]月別金額集計!$B$8</definedName>
    <definedName name="確認者" localSheetId="7">#REF!</definedName>
    <definedName name="確認者" localSheetId="0">支出実績!#REF!</definedName>
    <definedName name="確認者" localSheetId="5">#REF!</definedName>
    <definedName name="確認者">#REF!</definedName>
    <definedName name="久我山西">[1]月別金額集計!$B$44,[1]月別金額集計!$E$44,[1]月別金額集計!$J$44,[1]月別金額集計!$L$44,[1]月別金額集計!$N$44,[1]月別金額集計!$P$44,[1]月別金額集計!$R$44,[1]月別金額集計!$T$44,[1]月別金額集計!$V$44,[1]月別金額集計!$X$44,[1]月別金額集計!$Z$44,[1]月別金額集計!$AB$44</definedName>
    <definedName name="久我山北">[1]月別金額集計!$AB$46,[1]月別金額集計!$Z$46,[1]月別金額集計!$X$46,[1]月別金額集計!$V$46,[1]月別金額集計!$T$46,[1]月別金額集計!$R$46,[1]月別金額集計!$P$46,[1]月別金額集計!$N$46,[1]月別金額集計!$L$46,[1]月別金額集計!$J$46,[1]月別金額集計!$E$46,[1]月別金額集計!$B$46</definedName>
    <definedName name="高円寺東高架下">[1]月別金額集計!$B$18,[1]月別金額集計!$E$18,[1]月別金額集計!$J$18,[1]月別金額集計!$L$18,[1]月別金額集計!$N$18,[1]月別金額集計!$P$18,[1]月別金額集計!$R$18,[1]月別金額集計!$T$18,[1]月別金額集計!$V$18,[1]月別金額集計!$X$18,[1]月別金額集計!$Z$18,[1]月別金額集計!$AB$18</definedName>
    <definedName name="高円寺北">[1]月別金額集計!$AB$16,[1]月別金額集計!$Z$16,[1]月別金額集計!$X$16,[1]月別金額集計!$V$16,[1]月別金額集計!$T$16,[1]月別金額集計!$R$16,[1]月別金額集計!$P$16,[1]月別金額集計!$N$16,[1]月別金額集計!$L$16,[1]月別金額集計!$J$16,[1]月別金額集計!$E$16,[1]月別金額集計!$B$16</definedName>
    <definedName name="桜上水北">[1]月別金額集計!$B$48,[1]月別金額集計!$E$48,[1]月別金額集計!$J$48,[1]月別金額集計!$L$48,[1]月別金額集計!$N$48,[1]月別金額集計!$P$48,[1]月別金額集計!$R$48,[1]月別金額集計!$T$48,[1]月別金額集計!$V$48,[1]月別金額集計!$X$48,[1]月別金額集計!$Z$48,[1]月別金額集計!$AB$48</definedName>
    <definedName name="修繕のみ" localSheetId="7">[1]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6">[1]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3">[1]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4">[1]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9">[1]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0">[1]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1">[1]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5">[1]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 localSheetId="8">[1]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修繕のみ">[1]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7">[1]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6">[1]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3">[1]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4">[1]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9">[1]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0">[1]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1">[1]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5">[1]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 localSheetId="8">[1]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上井草北">[1]月別金額集計!#REF!,[1]月別金額集計!#REF!,[1]月別金額集計!#REF!,[1]月別金額集計!#REF!,[1]月別金額集計!#REF!,[1]月別金額集計!#REF!,[1]月別金額集計!#REF!,[1]月別金額集計!#REF!,[1]月別金額集計!#REF!,[1]月別金額集計!#REF!,[1]月別金額集計!#REF!,[1]月別金額集計!#REF!</definedName>
    <definedName name="西荻窪西">[1]月別金額集計!$AB$24,[1]月別金額集計!$Z$24,[1]月別金額集計!$X$24,[1]月別金額集計!$V$24,[1]月別金額集計!$T$24,[1]月別金額集計!$R$24,[1]月別金額集計!$P$24,[1]月別金額集計!$N$24,[1]月別金額集計!$L$24,[1]月別金額集計!$J$24,[1]月別金額集計!$E$24,[1]月別金額集計!$B$24</definedName>
    <definedName name="南阿佐ヶ谷第一">[1]月別金額集計!$B$34,[1]月別金額集計!$E$34,[1]月別金額集計!$J$34,[1]月別金額集計!$L$34,[1]月別金額集計!$N$34,[1]月別金額集計!$P$34,[1]月別金額集計!$R$34,[1]月別金額集計!$T$34,[1]月別金額集計!$V$34,[1]月別金額集計!$X$34,[1]月別金額集計!$Z$34,[1]月別金額集計!$AB$34</definedName>
    <definedName name="南阿佐ヶ谷第二">[1]月別金額集計!$AB$36,[1]月別金額集計!$Z$36,[1]月別金額集計!$X$36,[1]月別金額集計!$V$36,[1]月別金額集計!$T$36,[1]月別金額集計!$R$36,[1]月別金額集計!$P$36,[1]月別金額集計!$N$36,[1]月別金額集計!$L$36,[1]月別金額集計!$J$36,[1]月別金額集計!$E$36,[1]月別金額集計!$B$36</definedName>
    <definedName name="浜田山北第一">[1]月別金額集計!$B$38,[1]月別金額集計!$E$38,[1]月別金額集計!$J$38,[1]月別金額集計!$L$38,[1]月別金額集計!$N$38,[1]月別金額集計!$P$38,[1]月別金額集計!$R$38,[1]月別金額集計!$T$38,[1]月別金額集計!$V$38,[1]月別金額集計!$X$38,[1]月別金額集計!$Z$38,[1]月別金額集計!$AB$38</definedName>
    <definedName name="浜田山北第二">[1]月別金額集計!$AB$40,[1]月別金額集計!$Z$40,[1]月別金額集計!$X$40,[1]月別金額集計!$V$40,[1]月別金額集計!$T$40,[1]月別金額集計!$R$40,[1]月別金額集計!$P$40,[1]月別金額集計!$N$40,[1]月別金額集計!$L$40,[1]月別金額集計!$J$40,[1]月別金額集計!$E$40,[1]月別金額集計!$B$40</definedName>
    <definedName name="方南町西">[1]月別金額集計!$B$26,[1]月別金額集計!$E$26,[1]月別金額集計!$J$26,[1]月別金額集計!$L$26,[1]月別金額集計!$N$26,[1]月別金額集計!$P$26,[1]月別金額集計!$R$26,[1]月別金額集計!$T$26,[1]月別金額集計!$V$26,[1]月別金額集計!$X$26,[1]月別金額集計!$Z$26,[1]月別金額集計!$AB$26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3" l="1"/>
  <c r="F13" i="13"/>
  <c r="E13" i="13"/>
  <c r="D13" i="13"/>
  <c r="C13" i="13"/>
  <c r="F41" i="14" l="1"/>
  <c r="D11" i="11"/>
  <c r="F51" i="20" l="1"/>
  <c r="E51" i="20"/>
  <c r="D51" i="20"/>
  <c r="C51" i="20"/>
  <c r="B51" i="20"/>
  <c r="F41" i="20"/>
  <c r="E41" i="20"/>
  <c r="D41" i="20"/>
  <c r="C41" i="20"/>
  <c r="B41" i="20"/>
  <c r="F31" i="20"/>
  <c r="E31" i="20"/>
  <c r="D31" i="20"/>
  <c r="C31" i="20"/>
  <c r="B31" i="20"/>
  <c r="F21" i="20"/>
  <c r="E21" i="20"/>
  <c r="D21" i="20"/>
  <c r="C21" i="20"/>
  <c r="B21" i="20"/>
  <c r="F11" i="20"/>
  <c r="F14" i="20" s="1"/>
  <c r="D11" i="20"/>
  <c r="D14" i="20" s="1"/>
  <c r="B11" i="20"/>
  <c r="B14" i="20" s="1"/>
  <c r="F10" i="20"/>
  <c r="F13" i="20" s="1"/>
  <c r="D10" i="20"/>
  <c r="C10" i="20"/>
  <c r="C13" i="20" s="1"/>
  <c r="B10" i="20"/>
  <c r="B13" i="20" s="1"/>
  <c r="F6" i="20"/>
  <c r="E6" i="20"/>
  <c r="D6" i="20"/>
  <c r="C6" i="20"/>
  <c r="B6" i="20"/>
  <c r="D12" i="20" l="1"/>
  <c r="D13" i="20"/>
  <c r="C11" i="20"/>
  <c r="C14" i="20" s="1"/>
  <c r="B12" i="20"/>
  <c r="F12" i="20"/>
  <c r="E10" i="20"/>
  <c r="C12" i="20"/>
  <c r="E11" i="20"/>
  <c r="E14" i="20" s="1"/>
  <c r="E13" i="20" l="1"/>
  <c r="E12" i="20"/>
  <c r="I5" i="18" l="1"/>
  <c r="H5" i="18"/>
  <c r="G5" i="18"/>
  <c r="F5" i="18"/>
  <c r="E5" i="18"/>
  <c r="I6" i="18"/>
  <c r="H6" i="18"/>
  <c r="G6" i="18"/>
  <c r="F6" i="18"/>
  <c r="E6" i="18"/>
  <c r="D23" i="15" l="1"/>
  <c r="D40" i="14" l="1"/>
  <c r="D24" i="14"/>
  <c r="D21" i="14"/>
  <c r="D15" i="14"/>
  <c r="E24" i="14"/>
  <c r="F24" i="14"/>
  <c r="G24" i="14"/>
  <c r="C24" i="14"/>
  <c r="D25" i="9" l="1"/>
  <c r="E25" i="9"/>
  <c r="F25" i="9"/>
  <c r="G25" i="9"/>
  <c r="C25" i="9"/>
  <c r="G24" i="9"/>
  <c r="F24" i="9"/>
  <c r="E24" i="9"/>
  <c r="D24" i="9"/>
  <c r="C24" i="9"/>
  <c r="C22" i="9"/>
  <c r="G22" i="9"/>
  <c r="F22" i="9"/>
  <c r="E22" i="9"/>
  <c r="D22" i="9"/>
  <c r="G18" i="9"/>
  <c r="F18" i="9"/>
  <c r="E18" i="9"/>
  <c r="D18" i="9"/>
  <c r="C18" i="9"/>
  <c r="G14" i="9"/>
  <c r="D14" i="9"/>
  <c r="E14" i="9"/>
  <c r="F14" i="9"/>
  <c r="C10" i="9"/>
  <c r="C14" i="9"/>
  <c r="G10" i="9"/>
  <c r="F10" i="9"/>
  <c r="E10" i="9"/>
  <c r="D10" i="9"/>
  <c r="C6" i="9"/>
  <c r="D6" i="9"/>
  <c r="E6" i="9"/>
  <c r="F6" i="9"/>
  <c r="G6" i="9"/>
  <c r="E40" i="14" l="1"/>
  <c r="F40" i="14"/>
  <c r="G40" i="14"/>
  <c r="C40" i="14"/>
  <c r="D18" i="11" l="1"/>
  <c r="F12" i="13" l="1"/>
  <c r="G15" i="14" l="1"/>
  <c r="C15" i="14"/>
  <c r="F15" i="14"/>
  <c r="E15" i="14"/>
  <c r="F27" i="14" l="1"/>
  <c r="G21" i="14" l="1"/>
  <c r="E21" i="14"/>
  <c r="F21" i="14"/>
  <c r="C21" i="14"/>
  <c r="D61" i="11" l="1"/>
  <c r="D29" i="11" l="1"/>
  <c r="D51" i="11"/>
  <c r="G12" i="13" l="1"/>
  <c r="E12" i="13"/>
  <c r="D12" i="13"/>
  <c r="C12" i="13"/>
  <c r="D28" i="15"/>
  <c r="D13" i="15"/>
  <c r="D7" i="15"/>
  <c r="D10" i="15"/>
  <c r="D18" i="5" l="1"/>
  <c r="D15" i="5"/>
  <c r="D12" i="5"/>
  <c r="D6" i="5"/>
  <c r="G27" i="14"/>
  <c r="G41" i="14" s="1"/>
  <c r="E27" i="14"/>
  <c r="D27" i="14"/>
  <c r="C27" i="14"/>
  <c r="C41" i="14" s="1"/>
  <c r="G10" i="13"/>
  <c r="F10" i="13"/>
  <c r="E10" i="13"/>
  <c r="D10" i="13"/>
  <c r="C10" i="13"/>
  <c r="G8" i="13"/>
  <c r="F8" i="13"/>
  <c r="E8" i="13"/>
  <c r="D8" i="13"/>
  <c r="C8" i="13"/>
  <c r="G6" i="13"/>
  <c r="F6" i="13"/>
  <c r="E6" i="13"/>
  <c r="D6" i="13"/>
  <c r="C6" i="13"/>
  <c r="E41" i="14" l="1"/>
  <c r="D41" i="14"/>
  <c r="D9" i="5" l="1"/>
  <c r="A2" i="7"/>
  <c r="F2" i="7"/>
  <c r="F3" i="7"/>
  <c r="N4" i="7"/>
  <c r="V4" i="7"/>
  <c r="AD4" i="7"/>
  <c r="AK4" i="7"/>
  <c r="AL4" i="7"/>
  <c r="AS4" i="7"/>
  <c r="AT4" i="7"/>
  <c r="G5" i="7"/>
  <c r="H5" i="7"/>
  <c r="I5" i="7"/>
  <c r="J5" i="7"/>
  <c r="K5" i="7"/>
  <c r="L5" i="7"/>
  <c r="P5" i="7"/>
  <c r="Q5" i="7"/>
  <c r="R5" i="7"/>
  <c r="S5" i="7"/>
  <c r="T5" i="7"/>
  <c r="U5" i="7"/>
  <c r="V5" i="7"/>
  <c r="W5" i="7"/>
  <c r="X5" i="7"/>
  <c r="Y5" i="7"/>
  <c r="Z5" i="7"/>
  <c r="AA5" i="7"/>
  <c r="AB5" i="7"/>
  <c r="AC5" i="7"/>
  <c r="AD5" i="7"/>
  <c r="AE5" i="7"/>
  <c r="AF5" i="7"/>
  <c r="AG5" i="7"/>
  <c r="AH5" i="7"/>
  <c r="AI5" i="7"/>
  <c r="AJ5" i="7"/>
  <c r="AK5" i="7"/>
  <c r="AL5" i="7"/>
  <c r="AM5" i="7"/>
  <c r="AN5" i="7"/>
  <c r="AP5" i="7"/>
  <c r="AQ5" i="7"/>
  <c r="AR5" i="7"/>
  <c r="AS5" i="7"/>
  <c r="AT5" i="7"/>
  <c r="AU5" i="7"/>
  <c r="G7" i="7"/>
  <c r="I7" i="7"/>
  <c r="J7" i="7"/>
  <c r="K7" i="7"/>
  <c r="P7" i="7"/>
  <c r="Q7" i="7"/>
  <c r="R7" i="7"/>
  <c r="S7" i="7"/>
  <c r="T7" i="7"/>
  <c r="U7" i="7"/>
  <c r="V7" i="7"/>
  <c r="W7" i="7"/>
  <c r="X7" i="7"/>
  <c r="Y7" i="7"/>
  <c r="Z7" i="7"/>
  <c r="AA7" i="7"/>
  <c r="AC7" i="7"/>
  <c r="AD7" i="7"/>
  <c r="AE7" i="7"/>
  <c r="AG7" i="7"/>
  <c r="AH7" i="7"/>
  <c r="AI7" i="7"/>
  <c r="AK7" i="7"/>
  <c r="AL7" i="7"/>
  <c r="AN7" i="7"/>
  <c r="AP7" i="7"/>
  <c r="AU7" i="7"/>
  <c r="L9" i="7"/>
  <c r="O9" i="7"/>
  <c r="Z9" i="7"/>
  <c r="AB9" i="7"/>
  <c r="AF9" i="7"/>
  <c r="AO9" i="7"/>
  <c r="AR9" i="7"/>
  <c r="AV9" i="7"/>
  <c r="AW9" i="7"/>
  <c r="AX9" i="7"/>
  <c r="C16" i="7"/>
  <c r="F5" i="7" l="1"/>
  <c r="G4" i="7"/>
  <c r="K4" i="7"/>
  <c r="O4" i="7"/>
  <c r="S4" i="7"/>
  <c r="W4" i="7"/>
  <c r="AA4" i="7"/>
  <c r="AE4" i="7"/>
  <c r="AI4" i="7"/>
  <c r="AM4" i="7"/>
  <c r="AQ4" i="7"/>
  <c r="AU4" i="7"/>
  <c r="H4" i="7"/>
  <c r="L4" i="7"/>
  <c r="P4" i="7"/>
  <c r="T4" i="7"/>
  <c r="X4" i="7"/>
  <c r="AB4" i="7"/>
  <c r="AF4" i="7"/>
  <c r="AJ4" i="7"/>
  <c r="AN4" i="7"/>
  <c r="AR4" i="7"/>
  <c r="AV4" i="7"/>
  <c r="AX4" i="7"/>
  <c r="AP4" i="7"/>
  <c r="AH4" i="7"/>
  <c r="Z4" i="7"/>
  <c r="R4" i="7"/>
  <c r="J4" i="7"/>
  <c r="F9" i="7"/>
  <c r="AO10" i="7" s="1"/>
  <c r="F7" i="7"/>
  <c r="S8" i="7" s="1"/>
  <c r="AC4" i="7"/>
  <c r="U4" i="7"/>
  <c r="M4" i="7"/>
  <c r="AJ6" i="7"/>
  <c r="T6" i="7"/>
  <c r="AW4" i="7"/>
  <c r="AO4" i="7"/>
  <c r="AG4" i="7"/>
  <c r="Y4" i="7"/>
  <c r="Q4" i="7"/>
  <c r="I4" i="7"/>
  <c r="K8" i="7" l="1"/>
  <c r="W8" i="7"/>
  <c r="AU8" i="7"/>
  <c r="F4" i="7"/>
  <c r="AV6" i="7"/>
  <c r="M6" i="7"/>
  <c r="Q6" i="7"/>
  <c r="U6" i="7"/>
  <c r="Y6" i="7"/>
  <c r="AC6" i="7"/>
  <c r="AG6" i="7"/>
  <c r="AK6" i="7"/>
  <c r="AO6" i="7"/>
  <c r="AW6" i="7"/>
  <c r="G6" i="7"/>
  <c r="O6" i="7"/>
  <c r="AU6" i="7"/>
  <c r="K6" i="7"/>
  <c r="N6" i="7"/>
  <c r="AD6" i="7"/>
  <c r="AT6" i="7"/>
  <c r="J6" i="7"/>
  <c r="R6" i="7"/>
  <c r="Z6" i="7"/>
  <c r="AH6" i="7"/>
  <c r="AP6" i="7"/>
  <c r="AX6" i="7"/>
  <c r="AQ6" i="7"/>
  <c r="V6" i="7"/>
  <c r="AL6" i="7"/>
  <c r="S6" i="7"/>
  <c r="AI6" i="7"/>
  <c r="X6" i="7"/>
  <c r="AN6" i="7"/>
  <c r="E14" i="7"/>
  <c r="W6" i="7"/>
  <c r="AM6" i="7"/>
  <c r="I6" i="7"/>
  <c r="AB6" i="7"/>
  <c r="AS6" i="7"/>
  <c r="O10" i="7"/>
  <c r="AR6" i="7"/>
  <c r="AE8" i="7"/>
  <c r="AA6" i="7"/>
  <c r="L6" i="7"/>
  <c r="P6" i="7"/>
  <c r="AF6" i="7"/>
  <c r="G8" i="7"/>
  <c r="O8" i="7"/>
  <c r="AI8" i="7"/>
  <c r="AM8" i="7"/>
  <c r="AQ8" i="7"/>
  <c r="H8" i="7"/>
  <c r="L8" i="7"/>
  <c r="P8" i="7"/>
  <c r="T8" i="7"/>
  <c r="X8" i="7"/>
  <c r="AB8" i="7"/>
  <c r="AF8" i="7"/>
  <c r="AJ8" i="7"/>
  <c r="AN8" i="7"/>
  <c r="AR8" i="7"/>
  <c r="AV8" i="7"/>
  <c r="J8" i="7"/>
  <c r="R8" i="7"/>
  <c r="Z8" i="7"/>
  <c r="AH8" i="7"/>
  <c r="AP8" i="7"/>
  <c r="AX8" i="7"/>
  <c r="V8" i="7"/>
  <c r="AL8" i="7"/>
  <c r="Q8" i="7"/>
  <c r="AG8" i="7"/>
  <c r="AW8" i="7"/>
  <c r="M8" i="7"/>
  <c r="U8" i="7"/>
  <c r="AC8" i="7"/>
  <c r="AK8" i="7"/>
  <c r="AS8" i="7"/>
  <c r="N8" i="7"/>
  <c r="AD8" i="7"/>
  <c r="AT8" i="7"/>
  <c r="I8" i="7"/>
  <c r="Y8" i="7"/>
  <c r="AO8" i="7"/>
  <c r="G10" i="7"/>
  <c r="K10" i="7"/>
  <c r="S10" i="7"/>
  <c r="W10" i="7"/>
  <c r="AA10" i="7"/>
  <c r="AE10" i="7"/>
  <c r="AI10" i="7"/>
  <c r="AM10" i="7"/>
  <c r="AQ10" i="7"/>
  <c r="AU10" i="7"/>
  <c r="H10" i="7"/>
  <c r="L10" i="7"/>
  <c r="P10" i="7"/>
  <c r="T10" i="7"/>
  <c r="X10" i="7"/>
  <c r="AB10" i="7"/>
  <c r="AF10" i="7"/>
  <c r="AJ10" i="7"/>
  <c r="AN10" i="7"/>
  <c r="AV10" i="7"/>
  <c r="I10" i="7"/>
  <c r="Q10" i="7"/>
  <c r="Y10" i="7"/>
  <c r="AG10" i="7"/>
  <c r="AW10" i="7"/>
  <c r="U10" i="7"/>
  <c r="AK10" i="7"/>
  <c r="N10" i="7"/>
  <c r="AD10" i="7"/>
  <c r="AT10" i="7"/>
  <c r="J10" i="7"/>
  <c r="R10" i="7"/>
  <c r="AH10" i="7"/>
  <c r="AP10" i="7"/>
  <c r="M10" i="7"/>
  <c r="AC10" i="7"/>
  <c r="AS10" i="7"/>
  <c r="V10" i="7"/>
  <c r="AL10" i="7"/>
  <c r="AR10" i="7"/>
  <c r="AA8" i="7"/>
  <c r="H6" i="7"/>
  <c r="Z10" i="7"/>
  <c r="E15" i="7"/>
  <c r="AE6" i="7"/>
  <c r="AX10" i="7"/>
  <c r="F10" i="7" l="1"/>
  <c r="F8" i="7"/>
  <c r="E13" i="7"/>
  <c r="F6" i="7"/>
  <c r="G17" i="7" l="1"/>
  <c r="E12" i="7"/>
  <c r="E16" i="7"/>
</calcChain>
</file>

<file path=xl/comments1.xml><?xml version="1.0" encoding="utf-8"?>
<comments xmlns="http://schemas.openxmlformats.org/spreadsheetml/2006/main">
  <authors>
    <author>sugimoto-akiko</author>
    <author>近藤　莉夏子</author>
  </authors>
  <commentList>
    <comment ref="C3" authorId="0" shapeId="0">
      <text>
        <r>
          <rPr>
            <b/>
            <sz val="9"/>
            <color indexed="81"/>
            <rFont val="ＭＳ Ｐゴシック"/>
            <family val="3"/>
            <charset val="128"/>
          </rPr>
          <t>利用状況の収容台数</t>
        </r>
      </text>
    </comment>
    <comment ref="C5" authorId="0" shapeId="0">
      <text>
        <r>
          <rPr>
            <b/>
            <sz val="9"/>
            <color indexed="81"/>
            <rFont val="ＭＳ Ｐゴシック"/>
            <family val="3"/>
            <charset val="128"/>
          </rPr>
          <t>利用状況の収容台数</t>
        </r>
      </text>
    </comment>
    <comment ref="C7" authorId="0" shapeId="0">
      <text>
        <r>
          <rPr>
            <b/>
            <sz val="9"/>
            <color indexed="81"/>
            <rFont val="ＭＳ Ｐゴシック"/>
            <family val="3"/>
            <charset val="128"/>
          </rPr>
          <t>利用状況の収容台数</t>
        </r>
      </text>
    </comment>
    <comment ref="C9" authorId="0" shapeId="0">
      <text>
        <r>
          <rPr>
            <b/>
            <sz val="9"/>
            <color indexed="81"/>
            <rFont val="ＭＳ Ｐゴシック"/>
            <family val="3"/>
            <charset val="128"/>
          </rPr>
          <t>利用状況の収容台数</t>
        </r>
      </text>
    </comment>
    <comment ref="B13" authorId="1" shapeId="0">
      <text>
        <r>
          <rPr>
            <b/>
            <sz val="9"/>
            <color indexed="81"/>
            <rFont val="MS P ゴシック"/>
            <family val="3"/>
            <charset val="128"/>
          </rPr>
          <t>R4.8.1
エルコム
井荻、富士見ヶ丘北</t>
        </r>
      </text>
    </comment>
    <comment ref="B15" authorId="1" shapeId="0">
      <text>
        <r>
          <rPr>
            <b/>
            <sz val="9"/>
            <color indexed="81"/>
            <rFont val="MS P ゴシック"/>
            <family val="3"/>
            <charset val="128"/>
          </rPr>
          <t>近藤　莉夏子:</t>
        </r>
        <r>
          <rPr>
            <sz val="9"/>
            <color indexed="81"/>
            <rFont val="MS P ゴシック"/>
            <family val="3"/>
            <charset val="128"/>
          </rPr>
          <t xml:space="preserve">
R4.8.1
サンサイクル
下井草北一、高円寺北・東、西荻窪西、永福北三、浜田山南、荻窪南一、新高円寺
</t>
        </r>
      </text>
    </comment>
  </commentList>
</comments>
</file>

<file path=xl/sharedStrings.xml><?xml version="1.0" encoding="utf-8"?>
<sst xmlns="http://schemas.openxmlformats.org/spreadsheetml/2006/main" count="500" uniqueCount="254">
  <si>
    <t>高円寺北</t>
    <rPh sb="0" eb="4">
      <t>コウエンジキタ</t>
    </rPh>
    <phoneticPr fontId="1"/>
  </si>
  <si>
    <t>防犯カメラ</t>
    <rPh sb="0" eb="2">
      <t>ボウハン</t>
    </rPh>
    <phoneticPr fontId="1"/>
  </si>
  <si>
    <t>合計</t>
    <rPh sb="0" eb="2">
      <t>ゴウケイ</t>
    </rPh>
    <phoneticPr fontId="1"/>
  </si>
  <si>
    <t>自動券売機一日使用券ロール紙外４点の購入</t>
    <phoneticPr fontId="1"/>
  </si>
  <si>
    <t>機械式入退場ゲートシステム用駐車券ロール紙外４点の購入</t>
    <phoneticPr fontId="1"/>
  </si>
  <si>
    <t>自動券売機一日使用券ロール紙外１点の購入</t>
    <rPh sb="0" eb="2">
      <t>ジドウ</t>
    </rPh>
    <rPh sb="2" eb="5">
      <t>ケンバイキ</t>
    </rPh>
    <rPh sb="5" eb="7">
      <t>イチニチ</t>
    </rPh>
    <rPh sb="7" eb="9">
      <t>シヨウ</t>
    </rPh>
    <rPh sb="9" eb="10">
      <t>ケン</t>
    </rPh>
    <rPh sb="13" eb="14">
      <t>シ</t>
    </rPh>
    <rPh sb="14" eb="15">
      <t>ホカ</t>
    </rPh>
    <rPh sb="16" eb="17">
      <t>テン</t>
    </rPh>
    <rPh sb="18" eb="20">
      <t>コウニュウ</t>
    </rPh>
    <phoneticPr fontId="1"/>
  </si>
  <si>
    <t>自転車駐車場一日使用券の印刷請負</t>
  </si>
  <si>
    <t>支出命令額</t>
  </si>
  <si>
    <t>件名等</t>
  </si>
  <si>
    <t>伝票本番</t>
  </si>
  <si>
    <t>按分比</t>
    <rPh sb="0" eb="2">
      <t>アンブン</t>
    </rPh>
    <rPh sb="2" eb="3">
      <t>ヒ</t>
    </rPh>
    <phoneticPr fontId="8"/>
  </si>
  <si>
    <t>按分用収容台数</t>
    <rPh sb="0" eb="2">
      <t>アンブン</t>
    </rPh>
    <rPh sb="2" eb="3">
      <t>ヨウ</t>
    </rPh>
    <rPh sb="3" eb="5">
      <t>シュウヨウ</t>
    </rPh>
    <rPh sb="5" eb="7">
      <t>ダイスウ</t>
    </rPh>
    <phoneticPr fontId="8"/>
  </si>
  <si>
    <t>一回使用駐車場</t>
    <rPh sb="0" eb="2">
      <t>イッカイ</t>
    </rPh>
    <rPh sb="2" eb="4">
      <t>シヨウ</t>
    </rPh>
    <rPh sb="4" eb="6">
      <t>チュウシャ</t>
    </rPh>
    <rPh sb="6" eb="7">
      <t>ジョウ</t>
    </rPh>
    <phoneticPr fontId="1"/>
  </si>
  <si>
    <t>一日使用駐車場
（一日使用券（紙））</t>
    <rPh sb="0" eb="2">
      <t>イチニチ</t>
    </rPh>
    <rPh sb="2" eb="4">
      <t>シヨウ</t>
    </rPh>
    <rPh sb="4" eb="6">
      <t>チュウシャ</t>
    </rPh>
    <rPh sb="6" eb="7">
      <t>ジョウ</t>
    </rPh>
    <rPh sb="9" eb="11">
      <t>イチニチ</t>
    </rPh>
    <rPh sb="11" eb="13">
      <t>シヨウ</t>
    </rPh>
    <rPh sb="13" eb="14">
      <t>ケン</t>
    </rPh>
    <rPh sb="15" eb="16">
      <t>カミ</t>
    </rPh>
    <phoneticPr fontId="1"/>
  </si>
  <si>
    <t>特定駐車場</t>
    <rPh sb="0" eb="2">
      <t>トクテイ</t>
    </rPh>
    <rPh sb="2" eb="5">
      <t>チュウシャジョウ</t>
    </rPh>
    <phoneticPr fontId="1"/>
  </si>
  <si>
    <t>一回使用実施駐車場</t>
    <rPh sb="0" eb="2">
      <t>イッカイ</t>
    </rPh>
    <rPh sb="2" eb="4">
      <t>シヨウ</t>
    </rPh>
    <rPh sb="4" eb="6">
      <t>ジッシ</t>
    </rPh>
    <rPh sb="6" eb="8">
      <t>チュウシャ</t>
    </rPh>
    <rPh sb="8" eb="9">
      <t>ジョウ</t>
    </rPh>
    <phoneticPr fontId="1"/>
  </si>
  <si>
    <t>定期駐車場
（定期駐車券（紙））</t>
    <rPh sb="0" eb="2">
      <t>テイキ</t>
    </rPh>
    <rPh sb="2" eb="5">
      <t>チュウシャジョウ</t>
    </rPh>
    <rPh sb="7" eb="9">
      <t>テイキ</t>
    </rPh>
    <rPh sb="9" eb="12">
      <t>チュウシャケン</t>
    </rPh>
    <rPh sb="13" eb="14">
      <t>カミ</t>
    </rPh>
    <phoneticPr fontId="1"/>
  </si>
  <si>
    <t>一日使用実施駐車場</t>
    <rPh sb="0" eb="2">
      <t>イチニチ</t>
    </rPh>
    <rPh sb="2" eb="4">
      <t>シヨウ</t>
    </rPh>
    <rPh sb="4" eb="6">
      <t>ジッシ</t>
    </rPh>
    <rPh sb="6" eb="8">
      <t>チュウシャ</t>
    </rPh>
    <rPh sb="8" eb="9">
      <t>ジョウ</t>
    </rPh>
    <phoneticPr fontId="1"/>
  </si>
  <si>
    <t>定期駐車場</t>
    <rPh sb="0" eb="2">
      <t>テイキ</t>
    </rPh>
    <rPh sb="2" eb="5">
      <t>チュウシャジョウ</t>
    </rPh>
    <phoneticPr fontId="1"/>
  </si>
  <si>
    <t>割振り基本値</t>
    <rPh sb="0" eb="2">
      <t>ワリフ</t>
    </rPh>
    <rPh sb="3" eb="5">
      <t>キホン</t>
    </rPh>
    <rPh sb="5" eb="6">
      <t>アタイ</t>
    </rPh>
    <phoneticPr fontId="1"/>
  </si>
  <si>
    <t>全駐車場</t>
    <rPh sb="0" eb="1">
      <t>ゼン</t>
    </rPh>
    <rPh sb="1" eb="3">
      <t>チュウシャ</t>
    </rPh>
    <rPh sb="3" eb="4">
      <t>ジョウ</t>
    </rPh>
    <phoneticPr fontId="1"/>
  </si>
  <si>
    <t>収容台数</t>
    <rPh sb="0" eb="2">
      <t>シュウヨウ</t>
    </rPh>
    <rPh sb="2" eb="4">
      <t>ダイスウ</t>
    </rPh>
    <phoneticPr fontId="8"/>
  </si>
  <si>
    <t>割振区分</t>
    <rPh sb="0" eb="2">
      <t>ワリフ</t>
    </rPh>
    <rPh sb="2" eb="4">
      <t>クブン</t>
    </rPh>
    <phoneticPr fontId="1"/>
  </si>
  <si>
    <t>バイパーク</t>
    <phoneticPr fontId="1"/>
  </si>
  <si>
    <t>西永福南第二</t>
    <rPh sb="0" eb="3">
      <t>ニシエイフク</t>
    </rPh>
    <rPh sb="3" eb="4">
      <t>ミナミ</t>
    </rPh>
    <rPh sb="4" eb="6">
      <t>ダイニ</t>
    </rPh>
    <phoneticPr fontId="8"/>
  </si>
  <si>
    <t>西永福南第一</t>
    <rPh sb="0" eb="3">
      <t>ニシエイフク</t>
    </rPh>
    <rPh sb="3" eb="4">
      <t>ミナミ</t>
    </rPh>
    <rPh sb="4" eb="6">
      <t>ダイイチ</t>
    </rPh>
    <phoneticPr fontId="8"/>
  </si>
  <si>
    <t>西永福北</t>
    <rPh sb="0" eb="3">
      <t>ニシエイフク</t>
    </rPh>
    <rPh sb="3" eb="4">
      <t>キタ</t>
    </rPh>
    <phoneticPr fontId="8"/>
  </si>
  <si>
    <t>桜上水北</t>
    <rPh sb="0" eb="3">
      <t>サクラジョウスイ</t>
    </rPh>
    <rPh sb="3" eb="4">
      <t>キタ</t>
    </rPh>
    <phoneticPr fontId="8"/>
  </si>
  <si>
    <t>富士見ヶ丘南</t>
    <rPh sb="0" eb="5">
      <t>フジミガオカ</t>
    </rPh>
    <rPh sb="5" eb="6">
      <t>ミナミ</t>
    </rPh>
    <phoneticPr fontId="8"/>
  </si>
  <si>
    <t>富士見ヶ丘北</t>
    <rPh sb="0" eb="5">
      <t>フジミガオカ</t>
    </rPh>
    <rPh sb="5" eb="6">
      <t>キタ</t>
    </rPh>
    <phoneticPr fontId="8"/>
  </si>
  <si>
    <t>久我山北</t>
    <rPh sb="0" eb="3">
      <t>クガヤマ</t>
    </rPh>
    <rPh sb="3" eb="4">
      <t>キタ</t>
    </rPh>
    <phoneticPr fontId="8"/>
  </si>
  <si>
    <t>久我山南</t>
    <rPh sb="0" eb="3">
      <t>クガヤマ</t>
    </rPh>
    <rPh sb="3" eb="4">
      <t>ミナミ</t>
    </rPh>
    <phoneticPr fontId="8"/>
  </si>
  <si>
    <t>久我山西</t>
    <rPh sb="0" eb="3">
      <t>クガヤマ</t>
    </rPh>
    <rPh sb="3" eb="4">
      <t>ニシ</t>
    </rPh>
    <phoneticPr fontId="8"/>
  </si>
  <si>
    <t>高井戸北</t>
    <rPh sb="0" eb="3">
      <t>タカイド</t>
    </rPh>
    <rPh sb="3" eb="4">
      <t>キタ</t>
    </rPh>
    <phoneticPr fontId="8"/>
  </si>
  <si>
    <t>高井戸東</t>
    <rPh sb="0" eb="3">
      <t>タカイド</t>
    </rPh>
    <rPh sb="3" eb="4">
      <t>ヒガシ</t>
    </rPh>
    <phoneticPr fontId="8"/>
  </si>
  <si>
    <t>浜田山南</t>
    <rPh sb="0" eb="3">
      <t>ハマダヤマ</t>
    </rPh>
    <rPh sb="3" eb="4">
      <t>ミナミ</t>
    </rPh>
    <phoneticPr fontId="8"/>
  </si>
  <si>
    <t>浜田山北第二</t>
    <rPh sb="0" eb="3">
      <t>ハマダヤマ</t>
    </rPh>
    <rPh sb="3" eb="4">
      <t>キタ</t>
    </rPh>
    <rPh sb="4" eb="6">
      <t>ダイニ</t>
    </rPh>
    <phoneticPr fontId="8"/>
  </si>
  <si>
    <t>浜田山北第一</t>
    <rPh sb="0" eb="3">
      <t>ハマダヤマ</t>
    </rPh>
    <rPh sb="3" eb="4">
      <t>キタ</t>
    </rPh>
    <rPh sb="4" eb="6">
      <t>ダイイチ</t>
    </rPh>
    <phoneticPr fontId="8"/>
  </si>
  <si>
    <t>永福町北第三</t>
    <rPh sb="0" eb="3">
      <t>エイフクチョウ</t>
    </rPh>
    <rPh sb="3" eb="4">
      <t>キタ</t>
    </rPh>
    <rPh sb="4" eb="5">
      <t>ダイ</t>
    </rPh>
    <rPh sb="5" eb="6">
      <t>サン</t>
    </rPh>
    <phoneticPr fontId="8"/>
  </si>
  <si>
    <t>永福町北第二</t>
    <rPh sb="0" eb="3">
      <t>エイフクチョウ</t>
    </rPh>
    <rPh sb="3" eb="4">
      <t>キタ</t>
    </rPh>
    <rPh sb="4" eb="6">
      <t>ダイニ</t>
    </rPh>
    <phoneticPr fontId="8"/>
  </si>
  <si>
    <t>永福町北第一</t>
    <rPh sb="0" eb="3">
      <t>エイフクチョウ</t>
    </rPh>
    <rPh sb="3" eb="4">
      <t>キタ</t>
    </rPh>
    <rPh sb="4" eb="6">
      <t>ダイイチ</t>
    </rPh>
    <phoneticPr fontId="8"/>
  </si>
  <si>
    <t>永福町南</t>
    <rPh sb="0" eb="3">
      <t>エイフクチョウ</t>
    </rPh>
    <rPh sb="3" eb="4">
      <t>ミナミ</t>
    </rPh>
    <phoneticPr fontId="8"/>
  </si>
  <si>
    <t>南阿佐ヶ谷第三</t>
    <rPh sb="0" eb="1">
      <t>ミナミ</t>
    </rPh>
    <rPh sb="1" eb="5">
      <t>アサガヤ</t>
    </rPh>
    <rPh sb="5" eb="7">
      <t>ダイサン</t>
    </rPh>
    <phoneticPr fontId="8"/>
  </si>
  <si>
    <t>南阿佐ヶ谷第二</t>
    <rPh sb="0" eb="1">
      <t>ミナミ</t>
    </rPh>
    <rPh sb="1" eb="5">
      <t>アサガヤ</t>
    </rPh>
    <rPh sb="5" eb="7">
      <t>ダイニ</t>
    </rPh>
    <phoneticPr fontId="8"/>
  </si>
  <si>
    <t>南阿佐ヶ谷第一</t>
    <rPh sb="0" eb="1">
      <t>ミナミ</t>
    </rPh>
    <rPh sb="1" eb="5">
      <t>アサガヤ</t>
    </rPh>
    <rPh sb="5" eb="7">
      <t>ダイイチ</t>
    </rPh>
    <phoneticPr fontId="8"/>
  </si>
  <si>
    <t>方南町西</t>
    <rPh sb="0" eb="2">
      <t>ホウナン</t>
    </rPh>
    <rPh sb="2" eb="3">
      <t>チョウ</t>
    </rPh>
    <rPh sb="3" eb="4">
      <t>ニシ</t>
    </rPh>
    <phoneticPr fontId="8"/>
  </si>
  <si>
    <t>方南町東</t>
    <rPh sb="0" eb="2">
      <t>ホウナン</t>
    </rPh>
    <rPh sb="2" eb="3">
      <t>チョウ</t>
    </rPh>
    <rPh sb="3" eb="4">
      <t>ヒガシ</t>
    </rPh>
    <phoneticPr fontId="8"/>
  </si>
  <si>
    <t>中野富士見町</t>
    <rPh sb="0" eb="2">
      <t>ナカノ</t>
    </rPh>
    <rPh sb="2" eb="5">
      <t>フジミ</t>
    </rPh>
    <rPh sb="5" eb="6">
      <t>マチ</t>
    </rPh>
    <phoneticPr fontId="8"/>
  </si>
  <si>
    <t>新高円寺地下</t>
    <rPh sb="0" eb="4">
      <t>シンコウエンジ</t>
    </rPh>
    <rPh sb="4" eb="6">
      <t>チカ</t>
    </rPh>
    <phoneticPr fontId="8"/>
  </si>
  <si>
    <t>西荻窪西</t>
    <rPh sb="0" eb="3">
      <t>ニシオギクボ</t>
    </rPh>
    <rPh sb="3" eb="4">
      <t>ニシ</t>
    </rPh>
    <phoneticPr fontId="8"/>
  </si>
  <si>
    <t>荻窪南第二</t>
    <rPh sb="0" eb="2">
      <t>オギクボ</t>
    </rPh>
    <rPh sb="2" eb="3">
      <t>ミナミ</t>
    </rPh>
    <rPh sb="3" eb="5">
      <t>ダイニ</t>
    </rPh>
    <phoneticPr fontId="8"/>
  </si>
  <si>
    <t>荻窪南第一</t>
    <rPh sb="0" eb="2">
      <t>オギクボ</t>
    </rPh>
    <rPh sb="2" eb="3">
      <t>ミナミ</t>
    </rPh>
    <rPh sb="3" eb="5">
      <t>ダイイチ</t>
    </rPh>
    <phoneticPr fontId="8"/>
  </si>
  <si>
    <t>荻窪西第二</t>
    <rPh sb="0" eb="2">
      <t>オギクボ</t>
    </rPh>
    <rPh sb="2" eb="3">
      <t>ニシ</t>
    </rPh>
    <rPh sb="3" eb="4">
      <t>ダイ</t>
    </rPh>
    <rPh sb="4" eb="5">
      <t>2</t>
    </rPh>
    <phoneticPr fontId="8"/>
  </si>
  <si>
    <t>荻窪西第一</t>
    <rPh sb="0" eb="2">
      <t>オギクボ</t>
    </rPh>
    <rPh sb="2" eb="3">
      <t>ニシ</t>
    </rPh>
    <rPh sb="3" eb="5">
      <t>ダイイチ</t>
    </rPh>
    <phoneticPr fontId="8"/>
  </si>
  <si>
    <t>荻窪東地下</t>
    <rPh sb="0" eb="2">
      <t>オギクボ</t>
    </rPh>
    <rPh sb="2" eb="3">
      <t>ヒガシ</t>
    </rPh>
    <rPh sb="3" eb="5">
      <t>チカ</t>
    </rPh>
    <phoneticPr fontId="8"/>
  </si>
  <si>
    <t>荻窪北第三</t>
    <rPh sb="0" eb="2">
      <t>オギクボ</t>
    </rPh>
    <rPh sb="2" eb="3">
      <t>キタ</t>
    </rPh>
    <rPh sb="3" eb="4">
      <t>ダイ</t>
    </rPh>
    <rPh sb="4" eb="5">
      <t>3</t>
    </rPh>
    <phoneticPr fontId="8"/>
  </si>
  <si>
    <t>荻窪北第二</t>
    <rPh sb="0" eb="2">
      <t>オギクボ</t>
    </rPh>
    <rPh sb="2" eb="3">
      <t>キタ</t>
    </rPh>
    <rPh sb="3" eb="5">
      <t>ダイニ</t>
    </rPh>
    <phoneticPr fontId="8"/>
  </si>
  <si>
    <t>荻窪北第一</t>
    <rPh sb="0" eb="2">
      <t>オギクボ</t>
    </rPh>
    <rPh sb="2" eb="3">
      <t>キタ</t>
    </rPh>
    <rPh sb="3" eb="5">
      <t>ダイイチ</t>
    </rPh>
    <phoneticPr fontId="8"/>
  </si>
  <si>
    <t>阿佐谷西高架下</t>
    <rPh sb="0" eb="2">
      <t>アサ</t>
    </rPh>
    <rPh sb="2" eb="3">
      <t>タニ</t>
    </rPh>
    <rPh sb="3" eb="4">
      <t>ニシ</t>
    </rPh>
    <rPh sb="4" eb="6">
      <t>コウカ</t>
    </rPh>
    <rPh sb="6" eb="7">
      <t>シタ</t>
    </rPh>
    <phoneticPr fontId="8"/>
  </si>
  <si>
    <t>阿佐ヶ谷東</t>
    <rPh sb="0" eb="4">
      <t>アサガヤ</t>
    </rPh>
    <rPh sb="4" eb="5">
      <t>ヒガシ</t>
    </rPh>
    <phoneticPr fontId="8"/>
  </si>
  <si>
    <t>高円寺東高架下</t>
    <rPh sb="0" eb="3">
      <t>コウエンジ</t>
    </rPh>
    <rPh sb="3" eb="4">
      <t>ヒガシ</t>
    </rPh>
    <rPh sb="4" eb="6">
      <t>コウカ</t>
    </rPh>
    <rPh sb="6" eb="7">
      <t>シタ</t>
    </rPh>
    <phoneticPr fontId="8"/>
  </si>
  <si>
    <t>高円寺北</t>
    <rPh sb="0" eb="3">
      <t>コウエンジ</t>
    </rPh>
    <rPh sb="3" eb="4">
      <t>キタ</t>
    </rPh>
    <phoneticPr fontId="8"/>
  </si>
  <si>
    <t>上井草北</t>
    <rPh sb="0" eb="3">
      <t>カミイグサ</t>
    </rPh>
    <rPh sb="3" eb="4">
      <t>キタ</t>
    </rPh>
    <phoneticPr fontId="8"/>
  </si>
  <si>
    <t>井荻北地下</t>
    <rPh sb="0" eb="2">
      <t>イオギ</t>
    </rPh>
    <rPh sb="2" eb="3">
      <t>キタ</t>
    </rPh>
    <rPh sb="3" eb="5">
      <t>チカ</t>
    </rPh>
    <phoneticPr fontId="8"/>
  </si>
  <si>
    <t>井荻南地下</t>
    <rPh sb="0" eb="2">
      <t>イオギ</t>
    </rPh>
    <rPh sb="2" eb="3">
      <t>ミナミ</t>
    </rPh>
    <rPh sb="3" eb="5">
      <t>チカ</t>
    </rPh>
    <phoneticPr fontId="8"/>
  </si>
  <si>
    <t>下井草北第二</t>
    <rPh sb="0" eb="3">
      <t>シモイグサ</t>
    </rPh>
    <rPh sb="3" eb="4">
      <t>キタ</t>
    </rPh>
    <rPh sb="4" eb="6">
      <t>ダイニ</t>
    </rPh>
    <phoneticPr fontId="8"/>
  </si>
  <si>
    <t>下井草北第一</t>
    <rPh sb="0" eb="3">
      <t>シモイグサ</t>
    </rPh>
    <rPh sb="3" eb="4">
      <t>キタ</t>
    </rPh>
    <rPh sb="4" eb="6">
      <t>ダイイチ</t>
    </rPh>
    <phoneticPr fontId="8"/>
  </si>
  <si>
    <t>下井草南</t>
    <rPh sb="0" eb="3">
      <t>シモイグサ</t>
    </rPh>
    <rPh sb="3" eb="4">
      <t>ミナミ</t>
    </rPh>
    <phoneticPr fontId="8"/>
  </si>
  <si>
    <t>施設</t>
    <rPh sb="0" eb="2">
      <t>シセツ</t>
    </rPh>
    <phoneticPr fontId="1"/>
  </si>
  <si>
    <t>高円寺北</t>
    <rPh sb="0" eb="3">
      <t>コウエンジ</t>
    </rPh>
    <rPh sb="3" eb="4">
      <t>キタ</t>
    </rPh>
    <phoneticPr fontId="1"/>
  </si>
  <si>
    <t>南阿佐ヶ谷第一</t>
    <rPh sb="0" eb="1">
      <t>ミナミ</t>
    </rPh>
    <rPh sb="1" eb="5">
      <t>アサガヤ</t>
    </rPh>
    <rPh sb="5" eb="7">
      <t>ダイイチ</t>
    </rPh>
    <phoneticPr fontId="1"/>
  </si>
  <si>
    <t>南阿佐ヶ谷第二</t>
    <rPh sb="0" eb="1">
      <t>ミナミ</t>
    </rPh>
    <rPh sb="1" eb="5">
      <t>アサガヤ</t>
    </rPh>
    <rPh sb="5" eb="6">
      <t>ダイ</t>
    </rPh>
    <rPh sb="6" eb="7">
      <t>ニ</t>
    </rPh>
    <phoneticPr fontId="1"/>
  </si>
  <si>
    <t>新高円寺地下</t>
    <rPh sb="0" eb="6">
      <t>シンコウエンジチカ</t>
    </rPh>
    <phoneticPr fontId="1"/>
  </si>
  <si>
    <t>令和５年度</t>
    <rPh sb="0" eb="2">
      <t>レイワ</t>
    </rPh>
    <rPh sb="3" eb="4">
      <t>ネン</t>
    </rPh>
    <rPh sb="4" eb="5">
      <t>ド</t>
    </rPh>
    <phoneticPr fontId="1"/>
  </si>
  <si>
    <t>令和２年度</t>
    <rPh sb="0" eb="2">
      <t>レイワ</t>
    </rPh>
    <rPh sb="3" eb="4">
      <t>ネン</t>
    </rPh>
    <rPh sb="4" eb="5">
      <t>ド</t>
    </rPh>
    <phoneticPr fontId="1"/>
  </si>
  <si>
    <t>令和３年度</t>
    <rPh sb="0" eb="2">
      <t>レイワ</t>
    </rPh>
    <rPh sb="3" eb="4">
      <t>ネン</t>
    </rPh>
    <rPh sb="4" eb="5">
      <t>ド</t>
    </rPh>
    <phoneticPr fontId="1"/>
  </si>
  <si>
    <t>令和４年度</t>
    <rPh sb="0" eb="2">
      <t>レイワ</t>
    </rPh>
    <rPh sb="3" eb="4">
      <t>ネン</t>
    </rPh>
    <rPh sb="4" eb="5">
      <t>ド</t>
    </rPh>
    <phoneticPr fontId="1"/>
  </si>
  <si>
    <t>令和元年度</t>
    <rPh sb="0" eb="2">
      <t>レイワ</t>
    </rPh>
    <rPh sb="2" eb="4">
      <t>ガンネン</t>
    </rPh>
    <rPh sb="3" eb="4">
      <t>ネン</t>
    </rPh>
    <rPh sb="4" eb="5">
      <t>ド</t>
    </rPh>
    <phoneticPr fontId="1"/>
  </si>
  <si>
    <t>券売機</t>
    <rPh sb="0" eb="3">
      <t>ケンバイキ</t>
    </rPh>
    <phoneticPr fontId="1"/>
  </si>
  <si>
    <t>金額</t>
    <rPh sb="0" eb="2">
      <t>キンガク</t>
    </rPh>
    <phoneticPr fontId="1"/>
  </si>
  <si>
    <t>自動券売機一日使用券ロール紙外４点の購入</t>
  </si>
  <si>
    <t>水道</t>
    <rPh sb="0" eb="2">
      <t>スイドウ</t>
    </rPh>
    <phoneticPr fontId="1"/>
  </si>
  <si>
    <t>電気</t>
    <rPh sb="0" eb="2">
      <t>デンキ</t>
    </rPh>
    <phoneticPr fontId="1"/>
  </si>
  <si>
    <t>電話</t>
    <rPh sb="0" eb="2">
      <t>デンワ</t>
    </rPh>
    <phoneticPr fontId="1"/>
  </si>
  <si>
    <t>南阿佐ヶ谷第三</t>
    <rPh sb="0" eb="1">
      <t>ミナミ</t>
    </rPh>
    <rPh sb="1" eb="5">
      <t>アサガヤ</t>
    </rPh>
    <rPh sb="5" eb="6">
      <t>ダイ</t>
    </rPh>
    <rPh sb="6" eb="7">
      <t>サン</t>
    </rPh>
    <phoneticPr fontId="1"/>
  </si>
  <si>
    <t>施設計</t>
    <phoneticPr fontId="1"/>
  </si>
  <si>
    <t>令和元年度</t>
    <rPh sb="0" eb="2">
      <t>レイワ</t>
    </rPh>
    <rPh sb="2" eb="4">
      <t>ガンネン</t>
    </rPh>
    <rPh sb="4" eb="5">
      <t>ド</t>
    </rPh>
    <phoneticPr fontId="1"/>
  </si>
  <si>
    <t>自転車駐車場定期更新機用カードリーダ修繕及び換気ファンの交換</t>
  </si>
  <si>
    <t>自転車駐車場定期更新機用カードリーダ修繕</t>
  </si>
  <si>
    <t>高円寺北自転車駐車場定期更新機のシステム変更</t>
  </si>
  <si>
    <t>自転車駐車場定期更新機用シールプリンタ修繕</t>
  </si>
  <si>
    <t>新高円寺地下自転車駐車場のドアノブ交換</t>
  </si>
  <si>
    <t>新高円寺地下自転車駐車場の女子トイレ洋便器修繕</t>
  </si>
  <si>
    <t>新高円寺地下自転車駐車場のエレベーター内蛍光灯器具一式の修繕</t>
  </si>
  <si>
    <t>修繕一覧</t>
  </si>
  <si>
    <t>定期更新機</t>
    <rPh sb="0" eb="2">
      <t>テイキ</t>
    </rPh>
    <rPh sb="2" eb="4">
      <t>コウシン</t>
    </rPh>
    <rPh sb="4" eb="5">
      <t>キ</t>
    </rPh>
    <phoneticPr fontId="1"/>
  </si>
  <si>
    <t>機械</t>
    <rPh sb="0" eb="2">
      <t>キカイ</t>
    </rPh>
    <phoneticPr fontId="1"/>
  </si>
  <si>
    <t>券売機（２台）</t>
    <rPh sb="0" eb="3">
      <t>ケンバイキ</t>
    </rPh>
    <rPh sb="5" eb="6">
      <t>ダイ</t>
    </rPh>
    <phoneticPr fontId="1"/>
  </si>
  <si>
    <t>昇降機保守点検業務委託</t>
    <rPh sb="0" eb="3">
      <t>ショウコウキ</t>
    </rPh>
    <rPh sb="3" eb="5">
      <t>ホシュ</t>
    </rPh>
    <rPh sb="5" eb="7">
      <t>テンケン</t>
    </rPh>
    <rPh sb="7" eb="9">
      <t>ギョウム</t>
    </rPh>
    <rPh sb="9" eb="11">
      <t>イタク</t>
    </rPh>
    <phoneticPr fontId="1"/>
  </si>
  <si>
    <t>電磁ロック式保守点検及び現場等対応業務</t>
    <rPh sb="0" eb="2">
      <t>デンジ</t>
    </rPh>
    <rPh sb="5" eb="6">
      <t>シキ</t>
    </rPh>
    <rPh sb="6" eb="8">
      <t>ホシュ</t>
    </rPh>
    <rPh sb="8" eb="10">
      <t>テンケン</t>
    </rPh>
    <rPh sb="10" eb="11">
      <t>オヨ</t>
    </rPh>
    <rPh sb="12" eb="14">
      <t>ゲンバ</t>
    </rPh>
    <rPh sb="14" eb="15">
      <t>トウ</t>
    </rPh>
    <rPh sb="15" eb="17">
      <t>タイオウ</t>
    </rPh>
    <rPh sb="17" eb="19">
      <t>ギョウム</t>
    </rPh>
    <phoneticPr fontId="1"/>
  </si>
  <si>
    <t>機械設備保守</t>
    <rPh sb="0" eb="2">
      <t>キカイ</t>
    </rPh>
    <rPh sb="2" eb="4">
      <t>セツビ</t>
    </rPh>
    <rPh sb="4" eb="6">
      <t>ホシュ</t>
    </rPh>
    <phoneticPr fontId="1"/>
  </si>
  <si>
    <t>防災設備保守</t>
    <rPh sb="0" eb="4">
      <t>ボウサイセツビ</t>
    </rPh>
    <rPh sb="4" eb="6">
      <t>ホシュ</t>
    </rPh>
    <phoneticPr fontId="1"/>
  </si>
  <si>
    <t>電磁ロック設備保守点検</t>
    <rPh sb="0" eb="2">
      <t>デンジ</t>
    </rPh>
    <rPh sb="5" eb="7">
      <t>セツビ</t>
    </rPh>
    <rPh sb="7" eb="9">
      <t>ホシュ</t>
    </rPh>
    <rPh sb="9" eb="11">
      <t>テンケン</t>
    </rPh>
    <phoneticPr fontId="1"/>
  </si>
  <si>
    <t>定期更新機保守点検</t>
    <rPh sb="0" eb="5">
      <t>テイキコウシンキ</t>
    </rPh>
    <rPh sb="5" eb="7">
      <t>ホシュ</t>
    </rPh>
    <rPh sb="7" eb="9">
      <t>テンケン</t>
    </rPh>
    <phoneticPr fontId="1"/>
  </si>
  <si>
    <t>券売機保守</t>
    <rPh sb="0" eb="3">
      <t>ケンバイキ</t>
    </rPh>
    <rPh sb="3" eb="5">
      <t>ホシュ</t>
    </rPh>
    <phoneticPr fontId="1"/>
  </si>
  <si>
    <t>自動ドア保守</t>
    <rPh sb="0" eb="2">
      <t>ジドウ</t>
    </rPh>
    <rPh sb="4" eb="6">
      <t>ホシュ</t>
    </rPh>
    <phoneticPr fontId="1"/>
  </si>
  <si>
    <t>電気設備保守</t>
    <rPh sb="0" eb="4">
      <t>デンキセツビ</t>
    </rPh>
    <rPh sb="4" eb="6">
      <t>ホシュ</t>
    </rPh>
    <phoneticPr fontId="1"/>
  </si>
  <si>
    <t>防犯カメラ保守点検</t>
    <rPh sb="0" eb="2">
      <t>ボウハン</t>
    </rPh>
    <rPh sb="5" eb="7">
      <t>ホシュ</t>
    </rPh>
    <rPh sb="7" eb="9">
      <t>テンケン</t>
    </rPh>
    <phoneticPr fontId="1"/>
  </si>
  <si>
    <t>サンクンガーデン</t>
    <phoneticPr fontId="1"/>
  </si>
  <si>
    <t>需用費（南阿佐ヶ谷第三は令和３年開設）</t>
    <rPh sb="0" eb="3">
      <t>ジュヨウヒ</t>
    </rPh>
    <phoneticPr fontId="1"/>
  </si>
  <si>
    <t>高円寺北自転車駐車場非常用照明外交換工事</t>
    <phoneticPr fontId="1"/>
  </si>
  <si>
    <t>新高円寺地下自転車駐車場入口シャッター部品交換工事</t>
    <phoneticPr fontId="1"/>
  </si>
  <si>
    <t>備品（南阿佐ヶ谷第三は令和３年開設）</t>
    <rPh sb="0" eb="2">
      <t>ビヒン</t>
    </rPh>
    <phoneticPr fontId="1"/>
  </si>
  <si>
    <t>５年度</t>
    <rPh sb="1" eb="2">
      <t>ネン</t>
    </rPh>
    <rPh sb="2" eb="3">
      <t>ド</t>
    </rPh>
    <phoneticPr fontId="1"/>
  </si>
  <si>
    <t>４年度</t>
    <rPh sb="1" eb="2">
      <t>ネン</t>
    </rPh>
    <rPh sb="2" eb="3">
      <t>ド</t>
    </rPh>
    <phoneticPr fontId="1"/>
  </si>
  <si>
    <t>３年度</t>
    <rPh sb="1" eb="2">
      <t>ネン</t>
    </rPh>
    <rPh sb="2" eb="3">
      <t>ド</t>
    </rPh>
    <phoneticPr fontId="1"/>
  </si>
  <si>
    <t>２年度</t>
    <rPh sb="1" eb="2">
      <t>ネン</t>
    </rPh>
    <rPh sb="2" eb="3">
      <t>ド</t>
    </rPh>
    <phoneticPr fontId="1"/>
  </si>
  <si>
    <t>元年度</t>
    <rPh sb="0" eb="2">
      <t>ガンネン</t>
    </rPh>
    <rPh sb="1" eb="2">
      <t>ネン</t>
    </rPh>
    <rPh sb="2" eb="3">
      <t>ド</t>
    </rPh>
    <phoneticPr fontId="1"/>
  </si>
  <si>
    <t>なし</t>
    <phoneticPr fontId="1"/>
  </si>
  <si>
    <t>リース一覧（南阿佐ヶ谷第三は令和３年開設）</t>
    <rPh sb="3" eb="5">
      <t>イチラン</t>
    </rPh>
    <rPh sb="6" eb="7">
      <t>ミナミ</t>
    </rPh>
    <rPh sb="7" eb="11">
      <t>アサガヤ</t>
    </rPh>
    <rPh sb="11" eb="13">
      <t>ダイサン</t>
    </rPh>
    <rPh sb="14" eb="16">
      <t>レイワ</t>
    </rPh>
    <rPh sb="17" eb="18">
      <t>ネン</t>
    </rPh>
    <rPh sb="18" eb="20">
      <t>カイセツ</t>
    </rPh>
    <phoneticPr fontId="1"/>
  </si>
  <si>
    <t>高円寺北自転車駐車場便座取替工事</t>
    <phoneticPr fontId="1"/>
  </si>
  <si>
    <t>高円寺北自転車駐車場防犯カメラモニター交換工事</t>
    <phoneticPr fontId="1"/>
  </si>
  <si>
    <t>荻窪南第一自転車駐車場及び高円寺北自転車駐車場トイレ水漏れ等修繕</t>
    <phoneticPr fontId="1"/>
  </si>
  <si>
    <t>新高円寺地下自転車駐車場自動ドア部品交換</t>
    <phoneticPr fontId="1"/>
  </si>
  <si>
    <t>新高円寺地下自転車駐車場照明器具及びシャッター開閉ボタン修理</t>
    <phoneticPr fontId="1"/>
  </si>
  <si>
    <t>新高円寺地下自転車駐車場防犯カメラ設備修繕その１</t>
    <phoneticPr fontId="1"/>
  </si>
  <si>
    <t>新高円寺地下自転車駐車場防犯カメラ設備修繕その２</t>
    <phoneticPr fontId="1"/>
  </si>
  <si>
    <t>新高円寺地下自転車駐車場券売機１号機ジャーナルプリンタ交換修繕</t>
    <phoneticPr fontId="1"/>
  </si>
  <si>
    <t>新高円寺地下自転車駐車場自転車ラック修繕</t>
    <phoneticPr fontId="1"/>
  </si>
  <si>
    <t>南阿佐ヶ谷第一自転車駐車場外１箇所のエアコン修理</t>
    <phoneticPr fontId="1"/>
  </si>
  <si>
    <t>南阿佐ヶ谷第一自転車駐車場場内灯緊急修繕</t>
    <phoneticPr fontId="1"/>
  </si>
  <si>
    <t>シリンダー錠交換修理</t>
    <phoneticPr fontId="1"/>
  </si>
  <si>
    <t>土地賃借料（新高円寺地下、南阿佐ヶ谷第三のみ）</t>
    <rPh sb="0" eb="2">
      <t>トチ</t>
    </rPh>
    <rPh sb="2" eb="5">
      <t>チンシャクリョウ</t>
    </rPh>
    <rPh sb="6" eb="12">
      <t>シンコウエンジチカ</t>
    </rPh>
    <rPh sb="13" eb="14">
      <t>ミナミ</t>
    </rPh>
    <rPh sb="14" eb="18">
      <t>アサガヤ</t>
    </rPh>
    <rPh sb="18" eb="20">
      <t>ダイサン</t>
    </rPh>
    <phoneticPr fontId="1"/>
  </si>
  <si>
    <t>オートスロープ保守点検</t>
    <rPh sb="7" eb="9">
      <t>ホシュ</t>
    </rPh>
    <rPh sb="9" eb="11">
      <t>テンケン</t>
    </rPh>
    <phoneticPr fontId="1"/>
  </si>
  <si>
    <t>ラック保守点検</t>
    <rPh sb="3" eb="5">
      <t>ホシュ</t>
    </rPh>
    <rPh sb="5" eb="7">
      <t>テンケン</t>
    </rPh>
    <phoneticPr fontId="1"/>
  </si>
  <si>
    <t>施設清掃委託</t>
    <rPh sb="0" eb="2">
      <t>シセツ</t>
    </rPh>
    <rPh sb="2" eb="4">
      <t>セイソウ</t>
    </rPh>
    <rPh sb="4" eb="6">
      <t>イタク</t>
    </rPh>
    <phoneticPr fontId="1"/>
  </si>
  <si>
    <t>樹木植栽等管理</t>
    <rPh sb="0" eb="2">
      <t>ジュモク</t>
    </rPh>
    <rPh sb="2" eb="4">
      <t>ショクサイ</t>
    </rPh>
    <rPh sb="4" eb="5">
      <t>トウ</t>
    </rPh>
    <rPh sb="5" eb="7">
      <t>カンリ</t>
    </rPh>
    <phoneticPr fontId="1"/>
  </si>
  <si>
    <t>樹木植栽等管理②</t>
    <rPh sb="0" eb="2">
      <t>ジュモク</t>
    </rPh>
    <rPh sb="2" eb="4">
      <t>ショクサイ</t>
    </rPh>
    <rPh sb="4" eb="5">
      <t>トウ</t>
    </rPh>
    <rPh sb="5" eb="7">
      <t>カンリ</t>
    </rPh>
    <phoneticPr fontId="1"/>
  </si>
  <si>
    <t>高円寺北自転車駐車場排水溝増設工事</t>
    <phoneticPr fontId="1"/>
  </si>
  <si>
    <t>照明灯改修（ＬＥＤ化）工事</t>
    <phoneticPr fontId="1"/>
  </si>
  <si>
    <t>新高円寺地下自転車駐車場非常灯器具取替</t>
    <phoneticPr fontId="1"/>
  </si>
  <si>
    <t>自転車駐車場既設ラック撤去工事</t>
    <phoneticPr fontId="1"/>
  </si>
  <si>
    <t>新高円寺地下自転車駐車場非常用照明器具交換工事</t>
    <phoneticPr fontId="1"/>
  </si>
  <si>
    <t>新高円寺地下自転車駐車場ビームランプ改修</t>
    <phoneticPr fontId="1"/>
  </si>
  <si>
    <t>高円寺北自転車駐車場外２箇所照明器具等修理</t>
    <phoneticPr fontId="1"/>
  </si>
  <si>
    <t>高円寺北自転車駐車場天井灯取替修理作業</t>
    <phoneticPr fontId="1"/>
  </si>
  <si>
    <t>駐輪場システム会員抹消者復帰・延長作業</t>
    <phoneticPr fontId="1"/>
  </si>
  <si>
    <t>高円寺北自転車駐車場自転車搬送用コンベアリターンローラー他交換</t>
    <phoneticPr fontId="1"/>
  </si>
  <si>
    <t>高円寺北自転車駐車場ラック修繕</t>
    <phoneticPr fontId="1"/>
  </si>
  <si>
    <t>高円寺北自転車駐車場自転車搬送用コンベアモーター交換</t>
    <phoneticPr fontId="1"/>
  </si>
  <si>
    <t>高円寺北自転車駐車場防犯カメラ設備修繕</t>
    <phoneticPr fontId="1"/>
  </si>
  <si>
    <t>自転車駐車場管理パソコン用ＵＰＳバッテリー交換修繕</t>
    <phoneticPr fontId="1"/>
  </si>
  <si>
    <t>高円寺北自転車駐車場エアコン修理</t>
    <phoneticPr fontId="1"/>
  </si>
  <si>
    <t>高円寺北自転車駐車場屋上水銀灯不点修理</t>
    <phoneticPr fontId="1"/>
  </si>
  <si>
    <t>新高円寺自転車駐車場他自転車搬送コンベア部品交換修繕</t>
  </si>
  <si>
    <t>新高円寺自転車駐車場他自転車搬送コンベア部品交換修繕</t>
    <phoneticPr fontId="1"/>
  </si>
  <si>
    <t>自転車駐車場定期更新機内シールプリンタ修繕</t>
    <phoneticPr fontId="1"/>
  </si>
  <si>
    <t>新高円寺地下自転車駐車場自転車搬送コンベア５号機配線復旧作業</t>
    <phoneticPr fontId="1"/>
  </si>
  <si>
    <t>汚水槽満水フロート作動確認（緊急対応）</t>
    <phoneticPr fontId="1"/>
  </si>
  <si>
    <t>新高円寺地下自転車駐車場他１か所駐輪ラック修繕</t>
    <phoneticPr fontId="1"/>
  </si>
  <si>
    <t>オートロールエアフィルター　ろ材交換</t>
    <phoneticPr fontId="1"/>
  </si>
  <si>
    <t>汚水槽フロートスイッチ取り替え作業</t>
    <phoneticPr fontId="1"/>
  </si>
  <si>
    <t>消防用設備修理（合計）</t>
    <phoneticPr fontId="1"/>
  </si>
  <si>
    <t>新高円寺地下自転車駐車場防犯カメラ設備修繕</t>
  </si>
  <si>
    <t>なし</t>
    <phoneticPr fontId="1"/>
  </si>
  <si>
    <t>高円寺北自転車駐車場防犯カメラレコーダー調整修理</t>
    <phoneticPr fontId="1"/>
  </si>
  <si>
    <t>高円寺北自転車駐車場防犯カメラレコーダー修繕</t>
    <phoneticPr fontId="1"/>
  </si>
  <si>
    <t>高井戸北自転車駐車場・高円寺北自転車駐車場不良機器修理</t>
    <phoneticPr fontId="1"/>
  </si>
  <si>
    <t>自転車駐車場精算機ＷＩＭＡＸ２ルーター変更作業</t>
    <phoneticPr fontId="1"/>
  </si>
  <si>
    <t>駐輪ラック修繕</t>
    <phoneticPr fontId="1"/>
  </si>
  <si>
    <t>新高円寺地下自転車駐車場トイレセンサー修理</t>
    <phoneticPr fontId="1"/>
  </si>
  <si>
    <t>自動ドア修理</t>
    <phoneticPr fontId="1"/>
  </si>
  <si>
    <t>汚水槽満水警報作動緊急対応及び管理室内シンク排水管薬剤洗浄作業</t>
    <phoneticPr fontId="1"/>
  </si>
  <si>
    <t>工事一覧</t>
    <rPh sb="0" eb="2">
      <t>コウジ</t>
    </rPh>
    <rPh sb="2" eb="4">
      <t>イチラン</t>
    </rPh>
    <phoneticPr fontId="1"/>
  </si>
  <si>
    <t>高円寺北自転車駐車場一時券売機２号機修理</t>
    <phoneticPr fontId="1"/>
  </si>
  <si>
    <t>光熱水費</t>
    <rPh sb="0" eb="4">
      <t>コウネツスイヒ</t>
    </rPh>
    <phoneticPr fontId="8"/>
  </si>
  <si>
    <t>歳　　出</t>
    <rPh sb="0" eb="1">
      <t>トシ</t>
    </rPh>
    <rPh sb="3" eb="4">
      <t>デ</t>
    </rPh>
    <phoneticPr fontId="8"/>
  </si>
  <si>
    <t>　項目　　　　　　　　　　　　　　　　　年度</t>
    <rPh sb="1" eb="3">
      <t>コウモク</t>
    </rPh>
    <rPh sb="20" eb="22">
      <t>ネンド</t>
    </rPh>
    <phoneticPr fontId="8"/>
  </si>
  <si>
    <t>令和元年度</t>
    <rPh sb="0" eb="2">
      <t>レイワ</t>
    </rPh>
    <rPh sb="2" eb="4">
      <t>ガンネン</t>
    </rPh>
    <rPh sb="3" eb="5">
      <t>ネンド</t>
    </rPh>
    <phoneticPr fontId="8"/>
  </si>
  <si>
    <t>令和３年度</t>
    <rPh sb="0" eb="2">
      <t>レイワ</t>
    </rPh>
    <rPh sb="3" eb="5">
      <t>ネンド</t>
    </rPh>
    <phoneticPr fontId="8"/>
  </si>
  <si>
    <t>令和４年度</t>
    <rPh sb="0" eb="2">
      <t>レイワ</t>
    </rPh>
    <rPh sb="3" eb="5">
      <t>ネンド</t>
    </rPh>
    <phoneticPr fontId="8"/>
  </si>
  <si>
    <t>令和５年度</t>
    <rPh sb="0" eb="2">
      <t>レイワ</t>
    </rPh>
    <rPh sb="3" eb="5">
      <t>ネンド</t>
    </rPh>
    <phoneticPr fontId="8"/>
  </si>
  <si>
    <t>保守点検費</t>
    <rPh sb="0" eb="4">
      <t>ホシュテンケン</t>
    </rPh>
    <rPh sb="4" eb="5">
      <t>ヒ</t>
    </rPh>
    <phoneticPr fontId="1"/>
  </si>
  <si>
    <t>備品購入費</t>
    <rPh sb="0" eb="5">
      <t>ビヒンコウニュウヒ</t>
    </rPh>
    <phoneticPr fontId="1"/>
  </si>
  <si>
    <t>需用費（修繕）</t>
    <rPh sb="0" eb="3">
      <t>ジュヨウヒ</t>
    </rPh>
    <rPh sb="4" eb="6">
      <t>シュウゼン</t>
    </rPh>
    <phoneticPr fontId="8"/>
  </si>
  <si>
    <t>小　　計</t>
    <rPh sb="0" eb="1">
      <t>ショウ</t>
    </rPh>
    <rPh sb="3" eb="4">
      <t>ケイ</t>
    </rPh>
    <phoneticPr fontId="1"/>
  </si>
  <si>
    <t>需用費（印刷、消耗品類）
※事務用品含む。</t>
    <rPh sb="0" eb="3">
      <t>ジュヨウヒ</t>
    </rPh>
    <rPh sb="4" eb="6">
      <t>インサツ</t>
    </rPh>
    <rPh sb="7" eb="9">
      <t>ショウモウ</t>
    </rPh>
    <rPh sb="9" eb="10">
      <t>ヒン</t>
    </rPh>
    <rPh sb="10" eb="11">
      <t>ルイ</t>
    </rPh>
    <rPh sb="14" eb="16">
      <t>ジム</t>
    </rPh>
    <rPh sb="16" eb="18">
      <t>ヨウヒン</t>
    </rPh>
    <rPh sb="18" eb="19">
      <t>フク</t>
    </rPh>
    <phoneticPr fontId="8"/>
  </si>
  <si>
    <t>施設運営費</t>
    <phoneticPr fontId="1"/>
  </si>
  <si>
    <t>賃借料（リース）</t>
    <rPh sb="0" eb="3">
      <t>チンシャクリョウ</t>
    </rPh>
    <phoneticPr fontId="8"/>
  </si>
  <si>
    <t>賃借料（土地）</t>
    <rPh sb="0" eb="3">
      <t>チンシャクリョウ</t>
    </rPh>
    <rPh sb="4" eb="6">
      <t>トチ</t>
    </rPh>
    <phoneticPr fontId="8"/>
  </si>
  <si>
    <t>工事費（130万以下）</t>
    <rPh sb="0" eb="3">
      <t>コウジヒ</t>
    </rPh>
    <rPh sb="7" eb="8">
      <t>マン</t>
    </rPh>
    <rPh sb="8" eb="10">
      <t>イカ</t>
    </rPh>
    <phoneticPr fontId="8"/>
  </si>
  <si>
    <t>自転車駐車場管理システム用シールプリンタ修繕</t>
    <phoneticPr fontId="1"/>
  </si>
  <si>
    <t>自転車駐車場定期更新機用シールプリンタ修繕他</t>
    <phoneticPr fontId="1"/>
  </si>
  <si>
    <t>高円寺北自転車駐車場自転車ラック修繕</t>
    <phoneticPr fontId="1"/>
  </si>
  <si>
    <t>新高円寺地下自転車駐車場オートスロープ緊急対応</t>
  </si>
  <si>
    <t>新高円寺地下自転車駐車場照明器具絶縁調査修理</t>
  </si>
  <si>
    <t>南阿佐ヶ谷第二自転車駐車場プッシュハンドル交換修繕</t>
    <phoneticPr fontId="1"/>
  </si>
  <si>
    <t>入口シャッター緊急点検委託</t>
    <phoneticPr fontId="1"/>
  </si>
  <si>
    <t>樹木植栽等管理</t>
    <phoneticPr fontId="1"/>
  </si>
  <si>
    <t>（単位：円）</t>
    <phoneticPr fontId="1"/>
  </si>
  <si>
    <t>通信費</t>
    <rPh sb="0" eb="3">
      <t>ツウシンヒ</t>
    </rPh>
    <phoneticPr fontId="1"/>
  </si>
  <si>
    <t>合計（光熱水費）</t>
    <rPh sb="0" eb="2">
      <t>ゴウケイ</t>
    </rPh>
    <rPh sb="3" eb="7">
      <t>コウネツスイヒ</t>
    </rPh>
    <phoneticPr fontId="1"/>
  </si>
  <si>
    <t>合計（通信費）</t>
    <rPh sb="0" eb="2">
      <t>ゴウケイ</t>
    </rPh>
    <rPh sb="3" eb="6">
      <t>ツウシンヒ</t>
    </rPh>
    <phoneticPr fontId="1"/>
  </si>
  <si>
    <t>令和２年度</t>
    <rPh sb="0" eb="2">
      <t>レイワ</t>
    </rPh>
    <rPh sb="3" eb="5">
      <t>ネンド</t>
    </rPh>
    <phoneticPr fontId="8"/>
  </si>
  <si>
    <t>硬貨取扱手数料</t>
    <rPh sb="0" eb="4">
      <t>コウカトリアツカイ</t>
    </rPh>
    <rPh sb="4" eb="7">
      <t>テスウリョウ</t>
    </rPh>
    <phoneticPr fontId="1"/>
  </si>
  <si>
    <t>区営５箇所</t>
    <rPh sb="0" eb="2">
      <t>クエイ</t>
    </rPh>
    <rPh sb="3" eb="5">
      <t>カショ</t>
    </rPh>
    <phoneticPr fontId="1"/>
  </si>
  <si>
    <t>現況図作成委託</t>
    <rPh sb="0" eb="2">
      <t>ゲンキョウ</t>
    </rPh>
    <rPh sb="2" eb="3">
      <t>ズ</t>
    </rPh>
    <rPh sb="3" eb="5">
      <t>サクセイ</t>
    </rPh>
    <rPh sb="5" eb="7">
      <t>イタク</t>
    </rPh>
    <phoneticPr fontId="1"/>
  </si>
  <si>
    <t>南阿佐ヶ谷第二自転車駐車場管理事務所照明器具交換工事</t>
  </si>
  <si>
    <t>リース契約物件明細表</t>
    <rPh sb="3" eb="5">
      <t>ケイヤク</t>
    </rPh>
    <rPh sb="5" eb="7">
      <t>ブッケン</t>
    </rPh>
    <rPh sb="7" eb="10">
      <t>メイサイヒョウ</t>
    </rPh>
    <phoneticPr fontId="1"/>
  </si>
  <si>
    <t>物件№</t>
    <rPh sb="0" eb="2">
      <t>ブッケン</t>
    </rPh>
    <phoneticPr fontId="1"/>
  </si>
  <si>
    <t>物件名</t>
    <rPh sb="0" eb="2">
      <t>ブッケン</t>
    </rPh>
    <rPh sb="2" eb="3">
      <t>メイ</t>
    </rPh>
    <phoneticPr fontId="1"/>
  </si>
  <si>
    <t>定期更新機・定期券自動更新機管理システム</t>
    <phoneticPr fontId="1"/>
  </si>
  <si>
    <t>型式、数量</t>
    <rPh sb="0" eb="2">
      <t>カタシキ</t>
    </rPh>
    <rPh sb="3" eb="5">
      <t>スウリョウ</t>
    </rPh>
    <phoneticPr fontId="1"/>
  </si>
  <si>
    <t>HTS1600　１台</t>
    <rPh sb="9" eb="10">
      <t>ダイ</t>
    </rPh>
    <phoneticPr fontId="1"/>
  </si>
  <si>
    <t>　高円寺北：NCD製、新高円寺と南阿佐ヶ谷第三：東海技研製</t>
    <rPh sb="1" eb="5">
      <t>コウエンジキタ</t>
    </rPh>
    <rPh sb="9" eb="10">
      <t>セイ</t>
    </rPh>
    <rPh sb="11" eb="15">
      <t>シンコウエンジ</t>
    </rPh>
    <rPh sb="16" eb="17">
      <t>ミナミ</t>
    </rPh>
    <rPh sb="17" eb="21">
      <t>アサガヤ</t>
    </rPh>
    <rPh sb="21" eb="23">
      <t>ダイサン</t>
    </rPh>
    <rPh sb="24" eb="26">
      <t>トウカイ</t>
    </rPh>
    <rPh sb="26" eb="28">
      <t>ギケン</t>
    </rPh>
    <rPh sb="28" eb="29">
      <t>セイ</t>
    </rPh>
    <phoneticPr fontId="1"/>
  </si>
  <si>
    <t>製造者</t>
    <rPh sb="0" eb="3">
      <t>セイゾウシャ</t>
    </rPh>
    <phoneticPr fontId="1"/>
  </si>
  <si>
    <t>日本サンサイクル株式会社</t>
    <rPh sb="0" eb="12">
      <t>ニホンサンサイクルカブ</t>
    </rPh>
    <phoneticPr fontId="1"/>
  </si>
  <si>
    <t>使用場所</t>
    <rPh sb="0" eb="2">
      <t>シヨウ</t>
    </rPh>
    <rPh sb="2" eb="4">
      <t>バショ</t>
    </rPh>
    <phoneticPr fontId="1"/>
  </si>
  <si>
    <t>高円寺北自転車駐車場</t>
    <rPh sb="0" eb="10">
      <t>コウエンジキタジテ</t>
    </rPh>
    <phoneticPr fontId="1"/>
  </si>
  <si>
    <t>リース期間</t>
    <rPh sb="3" eb="5">
      <t>キカン</t>
    </rPh>
    <phoneticPr fontId="1"/>
  </si>
  <si>
    <t>令和６年４月１日から令和７年３月31日まで</t>
    <rPh sb="0" eb="2">
      <t>レイワ</t>
    </rPh>
    <rPh sb="3" eb="4">
      <t>ネン</t>
    </rPh>
    <rPh sb="5" eb="6">
      <t>ガツ</t>
    </rPh>
    <rPh sb="7" eb="8">
      <t>ニチ</t>
    </rPh>
    <rPh sb="10" eb="12">
      <t>レイワ</t>
    </rPh>
    <rPh sb="13" eb="14">
      <t>ネン</t>
    </rPh>
    <rPh sb="15" eb="16">
      <t>ガツ</t>
    </rPh>
    <rPh sb="18" eb="19">
      <t>ニチ</t>
    </rPh>
    <phoneticPr fontId="1"/>
  </si>
  <si>
    <t>月額</t>
    <rPh sb="0" eb="1">
      <t>ゲツ</t>
    </rPh>
    <rPh sb="1" eb="2">
      <t>ガク</t>
    </rPh>
    <phoneticPr fontId="1"/>
  </si>
  <si>
    <t>消費税等</t>
    <rPh sb="0" eb="4">
      <t>ショウヒゼイトウ</t>
    </rPh>
    <phoneticPr fontId="1"/>
  </si>
  <si>
    <t>自動券売機</t>
    <rPh sb="0" eb="5">
      <t>ジドウケンバイキ</t>
    </rPh>
    <phoneticPr fontId="1"/>
  </si>
  <si>
    <t>２台</t>
    <rPh sb="1" eb="2">
      <t>ダイ</t>
    </rPh>
    <phoneticPr fontId="1"/>
  </si>
  <si>
    <t>株式会社ユニティー</t>
    <rPh sb="0" eb="4">
      <t>カブシキガイシャ</t>
    </rPh>
    <phoneticPr fontId="1"/>
  </si>
  <si>
    <t>南阿佐ヶ谷第三自転車駐車場</t>
    <rPh sb="0" eb="1">
      <t>ミナミ</t>
    </rPh>
    <rPh sb="1" eb="5">
      <t>アサガヤ</t>
    </rPh>
    <rPh sb="5" eb="6">
      <t>ダイ</t>
    </rPh>
    <rPh sb="6" eb="7">
      <t>サン</t>
    </rPh>
    <rPh sb="7" eb="10">
      <t>ジテンシャ</t>
    </rPh>
    <rPh sb="10" eb="13">
      <t>チュウシャジョウ</t>
    </rPh>
    <phoneticPr fontId="1"/>
  </si>
  <si>
    <t>令和３年５月１日から令和９年４月30日まで</t>
    <rPh sb="0" eb="2">
      <t>レイワ</t>
    </rPh>
    <rPh sb="3" eb="4">
      <t>ネン</t>
    </rPh>
    <rPh sb="5" eb="6">
      <t>ガツ</t>
    </rPh>
    <rPh sb="7" eb="8">
      <t>ニチ</t>
    </rPh>
    <rPh sb="10" eb="12">
      <t>レイワ</t>
    </rPh>
    <rPh sb="13" eb="14">
      <t>ネン</t>
    </rPh>
    <rPh sb="15" eb="16">
      <t>ガツ</t>
    </rPh>
    <rPh sb="18" eb="19">
      <t>ニチ</t>
    </rPh>
    <phoneticPr fontId="1"/>
  </si>
  <si>
    <t>VT-G20V　２台</t>
    <rPh sb="9" eb="10">
      <t>ダイ</t>
    </rPh>
    <phoneticPr fontId="1"/>
  </si>
  <si>
    <t>グローリー</t>
    <phoneticPr fontId="1"/>
  </si>
  <si>
    <t>新高円寺地下自転車駐車場</t>
    <rPh sb="0" eb="12">
      <t>シンコウエンジチカジテ</t>
    </rPh>
    <phoneticPr fontId="1"/>
  </si>
  <si>
    <t>令和５年２月１日から令和10年１月31日まで</t>
    <rPh sb="0" eb="2">
      <t>レイワ</t>
    </rPh>
    <rPh sb="3" eb="4">
      <t>ネン</t>
    </rPh>
    <rPh sb="5" eb="6">
      <t>ガツ</t>
    </rPh>
    <rPh sb="7" eb="8">
      <t>ニチ</t>
    </rPh>
    <rPh sb="10" eb="12">
      <t>レイワ</t>
    </rPh>
    <rPh sb="14" eb="15">
      <t>ネン</t>
    </rPh>
    <rPh sb="16" eb="17">
      <t>ガツ</t>
    </rPh>
    <rPh sb="19" eb="20">
      <t>ニチ</t>
    </rPh>
    <phoneticPr fontId="1"/>
  </si>
  <si>
    <t>計</t>
    <rPh sb="0" eb="1">
      <t>ケイ</t>
    </rPh>
    <phoneticPr fontId="8"/>
  </si>
  <si>
    <t>※</t>
    <phoneticPr fontId="1"/>
  </si>
  <si>
    <t>※LED化は区で改修予定。</t>
    <rPh sb="4" eb="5">
      <t>カ</t>
    </rPh>
    <rPh sb="6" eb="7">
      <t>ク</t>
    </rPh>
    <rPh sb="8" eb="10">
      <t>カイシュウ</t>
    </rPh>
    <rPh sb="10" eb="12">
      <t>ヨテイ</t>
    </rPh>
    <phoneticPr fontId="1"/>
  </si>
  <si>
    <t>人件費（警備費）
※高円寺北、新高円寺地下</t>
    <rPh sb="0" eb="3">
      <t>ジンケンヒ</t>
    </rPh>
    <rPh sb="4" eb="6">
      <t>ケイビ</t>
    </rPh>
    <rPh sb="6" eb="7">
      <t>ヒ</t>
    </rPh>
    <rPh sb="10" eb="13">
      <t>コウエンジ</t>
    </rPh>
    <rPh sb="13" eb="14">
      <t>キタ</t>
    </rPh>
    <rPh sb="15" eb="19">
      <t>シンコウエンジ</t>
    </rPh>
    <rPh sb="19" eb="21">
      <t>チカ</t>
    </rPh>
    <phoneticPr fontId="8"/>
  </si>
  <si>
    <t>人件費（管理等業務委託費）</t>
    <rPh sb="0" eb="3">
      <t>ジンケンヒ</t>
    </rPh>
    <rPh sb="4" eb="7">
      <t>カンリトウ</t>
    </rPh>
    <rPh sb="7" eb="9">
      <t>ギョウム</t>
    </rPh>
    <rPh sb="9" eb="11">
      <t>イタク</t>
    </rPh>
    <rPh sb="11" eb="12">
      <t>ヒ</t>
    </rPh>
    <phoneticPr fontId="8"/>
  </si>
  <si>
    <t>高円寺北（管理人）</t>
    <rPh sb="0" eb="3">
      <t>コウエンジ</t>
    </rPh>
    <rPh sb="3" eb="4">
      <t>キタ</t>
    </rPh>
    <rPh sb="5" eb="8">
      <t>カンリニン</t>
    </rPh>
    <phoneticPr fontId="1"/>
  </si>
  <si>
    <t>高円寺北（警備）</t>
    <rPh sb="0" eb="3">
      <t>コウエンジ</t>
    </rPh>
    <rPh sb="3" eb="4">
      <t>キタ</t>
    </rPh>
    <rPh sb="5" eb="7">
      <t>ケイビ</t>
    </rPh>
    <phoneticPr fontId="1"/>
  </si>
  <si>
    <t>高円寺北（合計）</t>
    <rPh sb="0" eb="4">
      <t>コウエンジキタ</t>
    </rPh>
    <rPh sb="5" eb="7">
      <t>ゴウケイ</t>
    </rPh>
    <phoneticPr fontId="1"/>
  </si>
  <si>
    <t>新高円寺地下（管理人）</t>
    <rPh sb="0" eb="6">
      <t>シンコウエンジチカ</t>
    </rPh>
    <phoneticPr fontId="1"/>
  </si>
  <si>
    <t>新高円寺地下（警備）</t>
    <rPh sb="0" eb="4">
      <t>シンコウエンジ</t>
    </rPh>
    <rPh sb="4" eb="6">
      <t>チカ</t>
    </rPh>
    <rPh sb="7" eb="9">
      <t>ケイビ</t>
    </rPh>
    <phoneticPr fontId="1"/>
  </si>
  <si>
    <t>新高円寺地下（合計）</t>
    <rPh sb="0" eb="4">
      <t>シンコウエンジ</t>
    </rPh>
    <rPh sb="4" eb="6">
      <t>チカ</t>
    </rPh>
    <rPh sb="7" eb="9">
      <t>ゴウケイ</t>
    </rPh>
    <phoneticPr fontId="1"/>
  </si>
  <si>
    <t>合計（管理等業務委託費）</t>
    <rPh sb="0" eb="2">
      <t>ゴウケイ</t>
    </rPh>
    <rPh sb="3" eb="6">
      <t>カンリトウ</t>
    </rPh>
    <rPh sb="6" eb="8">
      <t>ギョウム</t>
    </rPh>
    <rPh sb="8" eb="10">
      <t>イタク</t>
    </rPh>
    <rPh sb="10" eb="11">
      <t>ヒ</t>
    </rPh>
    <phoneticPr fontId="1"/>
  </si>
  <si>
    <t>合計（警備費のみ）</t>
    <rPh sb="0" eb="2">
      <t>ゴウケイ</t>
    </rPh>
    <rPh sb="3" eb="5">
      <t>ケイビ</t>
    </rPh>
    <rPh sb="5" eb="6">
      <t>ヒ</t>
    </rPh>
    <phoneticPr fontId="1"/>
  </si>
  <si>
    <t>保守一覧（南阿佐ヶ谷第三は令和３年開設）</t>
    <phoneticPr fontId="1"/>
  </si>
  <si>
    <t>新高円寺地下（管理費）</t>
    <rPh sb="0" eb="6">
      <t>シンコウエンジチカ</t>
    </rPh>
    <rPh sb="7" eb="9">
      <t>カンリ</t>
    </rPh>
    <rPh sb="9" eb="10">
      <t>ヒ</t>
    </rPh>
    <phoneticPr fontId="1"/>
  </si>
  <si>
    <t>硬貨取扱手数料</t>
    <rPh sb="0" eb="2">
      <t>コウカ</t>
    </rPh>
    <rPh sb="2" eb="4">
      <t>トリアツカイ</t>
    </rPh>
    <rPh sb="4" eb="7">
      <t>テスウリョウ</t>
    </rPh>
    <phoneticPr fontId="1"/>
  </si>
  <si>
    <t>人件費（南阿佐ヶ谷第三は令和３年開設）</t>
    <rPh sb="0" eb="3">
      <t>ジンケンヒ</t>
    </rPh>
    <rPh sb="4" eb="5">
      <t>ミナミ</t>
    </rPh>
    <rPh sb="5" eb="9">
      <t>アサガヤ</t>
    </rPh>
    <rPh sb="9" eb="11">
      <t>ダイサン</t>
    </rPh>
    <rPh sb="12" eb="14">
      <t>レイワ</t>
    </rPh>
    <rPh sb="15" eb="16">
      <t>ネン</t>
    </rPh>
    <rPh sb="16" eb="18">
      <t>カイセツ</t>
    </rPh>
    <phoneticPr fontId="1"/>
  </si>
  <si>
    <t>●高円寺北、新高円寺、南阿佐ヶ谷第一～三の費用</t>
    <rPh sb="1" eb="5">
      <t>コウエンジキタ</t>
    </rPh>
    <rPh sb="6" eb="10">
      <t>シンコウエンジ</t>
    </rPh>
    <rPh sb="11" eb="12">
      <t>ミナミ</t>
    </rPh>
    <rPh sb="12" eb="16">
      <t>アサガヤ</t>
    </rPh>
    <rPh sb="16" eb="17">
      <t>ダイ</t>
    </rPh>
    <rPh sb="17" eb="18">
      <t>イチ</t>
    </rPh>
    <rPh sb="19" eb="20">
      <t>サン</t>
    </rPh>
    <rPh sb="21" eb="23">
      <t>ヒヨウ</t>
    </rPh>
    <phoneticPr fontId="1"/>
  </si>
  <si>
    <t>券売機消耗品一覧（南阿佐ヶ谷第三はなし）</t>
    <rPh sb="0" eb="3">
      <t>ケンバイキ</t>
    </rPh>
    <rPh sb="3" eb="5">
      <t>ショウモウ</t>
    </rPh>
    <rPh sb="5" eb="6">
      <t>ヒン</t>
    </rPh>
    <rPh sb="6" eb="8">
      <t>イチラン</t>
    </rPh>
    <rPh sb="9" eb="10">
      <t>ミナミ</t>
    </rPh>
    <rPh sb="10" eb="14">
      <t>アサガヤ</t>
    </rPh>
    <rPh sb="14" eb="16">
      <t>ダイサン</t>
    </rPh>
    <phoneticPr fontId="1"/>
  </si>
  <si>
    <t>光熱水費一覧（南阿佐ヶ谷第三は令和３年開設）</t>
    <rPh sb="0" eb="4">
      <t>コウネツスイヒ</t>
    </rPh>
    <rPh sb="4" eb="6">
      <t>イチラン</t>
    </rPh>
    <rPh sb="7" eb="8">
      <t>ミナミ</t>
    </rPh>
    <rPh sb="8" eb="12">
      <t>アサガヤ</t>
    </rPh>
    <rPh sb="12" eb="14">
      <t>ダイサン</t>
    </rPh>
    <rPh sb="15" eb="17">
      <t>レイワ</t>
    </rPh>
    <rPh sb="18" eb="19">
      <t>ネン</t>
    </rPh>
    <rPh sb="19" eb="21">
      <t>カイセツ</t>
    </rPh>
    <phoneticPr fontId="1"/>
  </si>
  <si>
    <t>★南阿佐ヶ谷第三以外の防犯カメラは区有物</t>
    <rPh sb="1" eb="2">
      <t>ミナミ</t>
    </rPh>
    <rPh sb="2" eb="6">
      <t>アサガヤ</t>
    </rPh>
    <rPh sb="6" eb="8">
      <t>ダイサン</t>
    </rPh>
    <rPh sb="8" eb="10">
      <t>イガイ</t>
    </rPh>
    <rPh sb="11" eb="13">
      <t>ボウハン</t>
    </rPh>
    <rPh sb="17" eb="18">
      <t>ク</t>
    </rPh>
    <rPh sb="18" eb="19">
      <t>ユウ</t>
    </rPh>
    <rPh sb="19" eb="20">
      <t>ブツ</t>
    </rPh>
    <phoneticPr fontId="1"/>
  </si>
  <si>
    <t>★電磁ロック式ラック（高円寺北、新高円寺、南阿佐ヶ谷第三）は全て区有物</t>
    <rPh sb="1" eb="3">
      <t>デンジ</t>
    </rPh>
    <rPh sb="6" eb="7">
      <t>シキ</t>
    </rPh>
    <rPh sb="11" eb="15">
      <t>コウエンジキタ</t>
    </rPh>
    <rPh sb="16" eb="20">
      <t>シンコウエンジ</t>
    </rPh>
    <rPh sb="21" eb="22">
      <t>ミナミ</t>
    </rPh>
    <rPh sb="22" eb="26">
      <t>アサガヤ</t>
    </rPh>
    <rPh sb="26" eb="27">
      <t>ダイ</t>
    </rPh>
    <rPh sb="27" eb="28">
      <t>サン</t>
    </rPh>
    <rPh sb="30" eb="31">
      <t>スベ</t>
    </rPh>
    <rPh sb="32" eb="33">
      <t>ク</t>
    </rPh>
    <rPh sb="33" eb="34">
      <t>ユウ</t>
    </rPh>
    <rPh sb="34" eb="35">
      <t>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</si>
</sst>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_);[Red]\(#,##0\)"/>
    <numFmt numFmtId="178" formatCode="#,##0_ "/>
    <numFmt numFmtId="179" formatCode="0.0%"/>
  </numFmts>
  <fonts count="24">
    <font>
      <sz val="11"/>
      <color theme="1"/>
      <name val="游ゴシック"/>
      <family val="2"/>
      <charset val="128"/>
      <scheme val="minor"/>
    </font>
    <font>
      <sz val="6"/>
      <name val="游ゴシック"/>
      <family val="2"/>
      <charset val="128"/>
      <scheme val="minor"/>
    </font>
    <font>
      <sz val="9"/>
      <name val="ＭＳ Ｐゴシック"/>
      <family val="3"/>
      <charset val="128"/>
    </font>
    <font>
      <sz val="9"/>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9"/>
      <color theme="8"/>
      <name val="ＭＳ Ｐゴシック"/>
      <family val="3"/>
      <charset val="128"/>
    </font>
    <font>
      <sz val="6"/>
      <name val="ＭＳ Ｐゴシック"/>
      <family val="3"/>
      <charset val="128"/>
    </font>
    <font>
      <sz val="9"/>
      <color rgb="FFFF0000"/>
      <name val="ＭＳ Ｐゴシック"/>
      <family val="3"/>
      <charset val="128"/>
    </font>
    <font>
      <sz val="11"/>
      <color indexed="8"/>
      <name val="ＭＳ Ｐ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11"/>
      <name val="ＭＳ Ｐゴシック"/>
      <family val="3"/>
      <charset val="128"/>
    </font>
    <font>
      <sz val="11"/>
      <name val="ＭＳ Ｐ明朝"/>
      <family val="1"/>
      <charset val="128"/>
    </font>
    <font>
      <sz val="11"/>
      <color rgb="FFFF0000"/>
      <name val="ＭＳ Ｐ明朝"/>
      <family val="1"/>
      <charset val="128"/>
    </font>
    <font>
      <b/>
      <sz val="12"/>
      <name val="ＭＳ Ｐゴシック"/>
      <family val="3"/>
      <charset val="128"/>
    </font>
    <font>
      <sz val="12"/>
      <name val="ＭＳ Ｐ明朝"/>
      <family val="1"/>
      <charset val="128"/>
    </font>
    <font>
      <sz val="11"/>
      <color theme="1"/>
      <name val="ＭＳ Ｐ明朝"/>
      <family val="1"/>
      <charset val="128"/>
    </font>
    <font>
      <sz val="11"/>
      <color theme="1"/>
      <name val="ＭＳ Ｐゴシック"/>
      <family val="3"/>
      <charset val="128"/>
    </font>
    <font>
      <sz val="14"/>
      <name val="ＭＳ Ｐ明朝"/>
      <family val="1"/>
      <charset val="128"/>
    </font>
    <font>
      <sz val="12"/>
      <name val="ＭＳ Ｐゴシック"/>
      <family val="3"/>
      <charset val="128"/>
    </font>
    <font>
      <b/>
      <sz val="11"/>
      <name val="ＭＳ Ｐ明朝"/>
      <family val="1"/>
      <charset val="128"/>
    </font>
  </fonts>
  <fills count="9">
    <fill>
      <patternFill patternType="none"/>
    </fill>
    <fill>
      <patternFill patternType="gray125"/>
    </fill>
    <fill>
      <patternFill patternType="solid">
        <fgColor theme="7" tint="0.59999389629810485"/>
        <bgColor indexed="64"/>
      </patternFill>
    </fill>
    <fill>
      <patternFill patternType="solid">
        <fgColor rgb="FFFFE699"/>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49998474074526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hair">
        <color auto="1"/>
      </bottom>
      <diagonal/>
    </border>
    <border>
      <left style="dotted">
        <color indexed="64"/>
      </left>
      <right style="dotted">
        <color indexed="64"/>
      </right>
      <top/>
      <bottom style="hair">
        <color auto="1"/>
      </bottom>
      <diagonal/>
    </border>
    <border>
      <left/>
      <right/>
      <top/>
      <bottom style="thin">
        <color indexed="64"/>
      </bottom>
      <diagonal/>
    </border>
    <border>
      <left/>
      <right/>
      <top style="thin">
        <color indexed="64"/>
      </top>
      <bottom style="hair">
        <color auto="1"/>
      </bottom>
      <diagonal/>
    </border>
    <border>
      <left style="dotted">
        <color indexed="64"/>
      </left>
      <right style="dotted">
        <color indexed="64"/>
      </right>
      <top style="thin">
        <color indexed="64"/>
      </top>
      <bottom style="hair">
        <color auto="1"/>
      </bottom>
      <diagonal/>
    </border>
    <border>
      <left/>
      <right style="dotted">
        <color indexed="64"/>
      </right>
      <top style="thin">
        <color indexed="64"/>
      </top>
      <bottom style="thin">
        <color indexed="64"/>
      </bottom>
      <diagonal/>
    </border>
    <border>
      <left style="dotted">
        <color indexed="64"/>
      </left>
      <right style="dotted">
        <color indexed="64"/>
      </right>
      <top style="hair">
        <color auto="1"/>
      </top>
      <bottom style="thin">
        <color indexed="64"/>
      </bottom>
      <diagonal/>
    </border>
    <border>
      <left/>
      <right/>
      <top style="hair">
        <color auto="1"/>
      </top>
      <bottom style="thin">
        <color indexed="64"/>
      </bottom>
      <diagonal/>
    </border>
    <border>
      <left style="dotted">
        <color indexed="64"/>
      </left>
      <right style="dotted">
        <color indexed="64"/>
      </right>
      <top style="hair">
        <color auto="1"/>
      </top>
      <bottom/>
      <diagonal/>
    </border>
    <border>
      <left/>
      <right/>
      <top style="hair">
        <color auto="1"/>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auto="1"/>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top/>
      <bottom/>
      <diagonal/>
    </border>
    <border>
      <left/>
      <right/>
      <top style="hair">
        <color auto="1"/>
      </top>
      <bottom style="dotted">
        <color indexed="64"/>
      </bottom>
      <diagonal/>
    </border>
    <border>
      <left style="medium">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s>
  <cellStyleXfs count="3">
    <xf numFmtId="0" fontId="0" fillId="0" borderId="0">
      <alignment vertical="center"/>
    </xf>
    <xf numFmtId="0" fontId="10" fillId="0" borderId="0"/>
    <xf numFmtId="0" fontId="14" fillId="0" borderId="0">
      <alignment vertical="center"/>
    </xf>
  </cellStyleXfs>
  <cellXfs count="2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176"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left" vertical="center"/>
    </xf>
    <xf numFmtId="176"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wrapText="1"/>
    </xf>
    <xf numFmtId="0" fontId="2" fillId="0" borderId="0"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176" fontId="2" fillId="3" borderId="0" xfId="0" applyNumberFormat="1" applyFont="1" applyFill="1" applyBorder="1" applyAlignment="1">
      <alignment horizontal="center" vertical="center"/>
    </xf>
    <xf numFmtId="176" fontId="2" fillId="3" borderId="0" xfId="0" applyNumberFormat="1" applyFont="1" applyFill="1" applyBorder="1" applyAlignment="1">
      <alignment horizontal="left" vertical="center"/>
    </xf>
    <xf numFmtId="3" fontId="3" fillId="3" borderId="5" xfId="0" applyNumberFormat="1" applyFont="1" applyFill="1" applyBorder="1">
      <alignment vertical="center"/>
    </xf>
    <xf numFmtId="3" fontId="3" fillId="4" borderId="5" xfId="0" applyNumberFormat="1" applyFont="1" applyFill="1" applyBorder="1">
      <alignment vertical="center"/>
    </xf>
    <xf numFmtId="176" fontId="2" fillId="3" borderId="6" xfId="0" applyNumberFormat="1" applyFont="1" applyFill="1" applyBorder="1" applyAlignment="1">
      <alignment horizontal="center" vertical="center"/>
    </xf>
    <xf numFmtId="3" fontId="3" fillId="3" borderId="6" xfId="0" applyNumberFormat="1"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6" xfId="0" applyFont="1" applyFill="1" applyBorder="1">
      <alignment vertical="center"/>
    </xf>
    <xf numFmtId="176" fontId="2" fillId="4" borderId="0" xfId="0" applyNumberFormat="1" applyFont="1" applyFill="1" applyBorder="1" applyAlignment="1">
      <alignment horizontal="center" vertical="center"/>
    </xf>
    <xf numFmtId="176" fontId="2" fillId="5" borderId="5" xfId="0" applyNumberFormat="1" applyFont="1" applyFill="1" applyBorder="1" applyAlignment="1">
      <alignment horizontal="right" vertical="center"/>
    </xf>
    <xf numFmtId="176" fontId="2" fillId="4" borderId="5" xfId="0" applyNumberFormat="1" applyFont="1" applyFill="1" applyBorder="1" applyAlignment="1">
      <alignment horizontal="right" vertical="center"/>
    </xf>
    <xf numFmtId="176" fontId="2" fillId="5" borderId="12" xfId="0" applyNumberFormat="1" applyFont="1" applyFill="1" applyBorder="1" applyAlignment="1">
      <alignment horizontal="right" vertical="center"/>
    </xf>
    <xf numFmtId="176" fontId="2" fillId="5" borderId="6" xfId="0" applyNumberFormat="1" applyFont="1" applyFill="1" applyBorder="1" applyAlignment="1">
      <alignment horizontal="center" vertical="center"/>
    </xf>
    <xf numFmtId="3" fontId="3" fillId="5" borderId="6" xfId="0" applyNumberFormat="1" applyFont="1" applyFill="1" applyBorder="1" applyAlignment="1">
      <alignment horizontal="center" vertical="center"/>
    </xf>
    <xf numFmtId="3" fontId="3" fillId="6" borderId="6" xfId="0" applyNumberFormat="1" applyFont="1" applyFill="1" applyBorder="1">
      <alignment vertical="center"/>
    </xf>
    <xf numFmtId="0" fontId="4" fillId="5" borderId="6" xfId="0" applyFont="1" applyFill="1" applyBorder="1" applyAlignment="1">
      <alignment vertical="center" wrapText="1"/>
    </xf>
    <xf numFmtId="0" fontId="4" fillId="5" borderId="6" xfId="0" applyFont="1" applyFill="1" applyBorder="1">
      <alignment vertical="center"/>
    </xf>
    <xf numFmtId="3" fontId="5" fillId="6" borderId="6" xfId="0" applyNumberFormat="1" applyFont="1" applyFill="1" applyBorder="1">
      <alignment vertical="center"/>
    </xf>
    <xf numFmtId="0" fontId="6" fillId="5" borderId="6" xfId="0" applyFont="1" applyFill="1" applyBorder="1" applyAlignment="1">
      <alignment vertical="center" wrapText="1"/>
    </xf>
    <xf numFmtId="176" fontId="7" fillId="5" borderId="5" xfId="0" applyNumberFormat="1" applyFont="1" applyFill="1" applyBorder="1" applyAlignment="1">
      <alignment horizontal="right" vertical="center"/>
    </xf>
    <xf numFmtId="176" fontId="2" fillId="4"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0" fontId="4" fillId="0" borderId="0" xfId="0" applyFont="1">
      <alignment vertical="center"/>
    </xf>
    <xf numFmtId="0" fontId="4" fillId="0" borderId="0" xfId="0" applyFont="1" applyBorder="1" applyAlignment="1">
      <alignment vertical="center" wrapText="1"/>
    </xf>
    <xf numFmtId="0" fontId="4" fillId="0" borderId="0" xfId="0" applyFont="1" applyBorder="1">
      <alignment vertical="center"/>
    </xf>
    <xf numFmtId="10" fontId="2" fillId="0" borderId="15" xfId="0" applyNumberFormat="1" applyFont="1" applyFill="1" applyBorder="1" applyAlignment="1">
      <alignment horizontal="right" vertical="center" shrinkToFit="1"/>
    </xf>
    <xf numFmtId="10" fontId="2" fillId="4" borderId="15" xfId="0" applyNumberFormat="1" applyFont="1" applyFill="1" applyBorder="1" applyAlignment="1">
      <alignment horizontal="right" vertical="center" shrinkToFit="1"/>
    </xf>
    <xf numFmtId="179" fontId="2" fillId="0" borderId="15" xfId="0" applyNumberFormat="1" applyFont="1" applyFill="1" applyBorder="1" applyAlignment="1">
      <alignment horizontal="right" vertical="center" shrinkToFit="1"/>
    </xf>
    <xf numFmtId="176" fontId="2" fillId="0" borderId="16" xfId="0" applyNumberFormat="1" applyFont="1" applyFill="1" applyBorder="1" applyAlignment="1">
      <alignment horizontal="center" vertical="center"/>
    </xf>
    <xf numFmtId="176" fontId="2" fillId="0" borderId="16" xfId="0" applyNumberFormat="1" applyFont="1" applyFill="1" applyBorder="1" applyAlignment="1">
      <alignment horizontal="left" vertical="center"/>
    </xf>
    <xf numFmtId="176" fontId="2" fillId="2" borderId="8" xfId="0" applyNumberFormat="1" applyFont="1" applyFill="1" applyBorder="1" applyAlignment="1">
      <alignment horizontal="right" vertical="center" shrinkToFit="1"/>
    </xf>
    <xf numFmtId="176" fontId="2" fillId="4" borderId="8" xfId="0" applyNumberFormat="1" applyFont="1" applyFill="1" applyBorder="1" applyAlignment="1">
      <alignment horizontal="right" vertical="center" shrinkToFit="1"/>
    </xf>
    <xf numFmtId="176" fontId="2" fillId="2" borderId="7" xfId="0" applyNumberFormat="1" applyFont="1" applyFill="1" applyBorder="1" applyAlignment="1">
      <alignment horizontal="center" vertical="center"/>
    </xf>
    <xf numFmtId="176" fontId="2" fillId="2" borderId="10" xfId="0" applyNumberFormat="1" applyFont="1" applyFill="1" applyBorder="1" applyAlignment="1">
      <alignment horizontal="center" vertical="center"/>
    </xf>
    <xf numFmtId="176" fontId="2" fillId="2" borderId="10" xfId="0" applyNumberFormat="1" applyFont="1" applyFill="1" applyBorder="1" applyAlignment="1">
      <alignment horizontal="left" vertical="center"/>
    </xf>
    <xf numFmtId="10" fontId="2" fillId="0" borderId="13" xfId="0" applyNumberFormat="1" applyFont="1" applyFill="1" applyBorder="1" applyAlignment="1">
      <alignment horizontal="right" vertical="center" shrinkToFit="1"/>
    </xf>
    <xf numFmtId="10" fontId="2" fillId="4" borderId="13" xfId="0" applyNumberFormat="1" applyFont="1" applyFill="1" applyBorder="1" applyAlignment="1">
      <alignment horizontal="right" vertical="center" shrinkToFit="1"/>
    </xf>
    <xf numFmtId="179" fontId="2" fillId="0" borderId="13" xfId="0" applyNumberFormat="1" applyFont="1" applyFill="1" applyBorder="1" applyAlignment="1">
      <alignment horizontal="right" vertical="center" shrinkToFit="1"/>
    </xf>
    <xf numFmtId="176" fontId="2" fillId="0" borderId="14" xfId="0" applyNumberFormat="1" applyFont="1" applyFill="1" applyBorder="1" applyAlignment="1">
      <alignment horizontal="center" vertical="center"/>
    </xf>
    <xf numFmtId="176" fontId="2" fillId="0" borderId="14" xfId="0" applyNumberFormat="1" applyFont="1" applyFill="1" applyBorder="1" applyAlignment="1">
      <alignment horizontal="left" vertical="center"/>
    </xf>
    <xf numFmtId="176" fontId="2" fillId="2" borderId="11" xfId="0" applyNumberFormat="1" applyFont="1" applyFill="1" applyBorder="1" applyAlignment="1">
      <alignment horizontal="right" vertical="center" shrinkToFit="1"/>
    </xf>
    <xf numFmtId="176" fontId="2" fillId="4" borderId="11" xfId="0" applyNumberFormat="1" applyFont="1" applyFill="1" applyBorder="1" applyAlignment="1">
      <alignment horizontal="right" vertical="center" shrinkToFit="1"/>
    </xf>
    <xf numFmtId="176" fontId="2" fillId="2" borderId="7" xfId="0" applyNumberFormat="1" applyFont="1" applyFill="1" applyBorder="1" applyAlignment="1">
      <alignment horizontal="left" vertical="center"/>
    </xf>
    <xf numFmtId="176" fontId="9" fillId="0" borderId="5" xfId="0" applyNumberFormat="1" applyFont="1" applyFill="1" applyBorder="1" applyAlignment="1">
      <alignment horizontal="right" vertical="center" shrinkToFit="1"/>
    </xf>
    <xf numFmtId="176" fontId="2" fillId="0" borderId="5" xfId="0" applyNumberFormat="1" applyFont="1" applyFill="1" applyBorder="1" applyAlignment="1">
      <alignment horizontal="right" vertical="center" shrinkToFit="1"/>
    </xf>
    <xf numFmtId="176" fontId="2" fillId="4" borderId="5" xfId="0" applyNumberFormat="1" applyFont="1" applyFill="1" applyBorder="1" applyAlignment="1">
      <alignment horizontal="right" vertical="center" shrinkToFit="1"/>
    </xf>
    <xf numFmtId="176" fontId="9" fillId="4" borderId="5" xfId="0" applyNumberFormat="1" applyFont="1" applyFill="1" applyBorder="1" applyAlignment="1">
      <alignment horizontal="right" vertical="center" shrinkToFit="1"/>
    </xf>
    <xf numFmtId="176" fontId="2" fillId="0" borderId="6" xfId="0" applyNumberFormat="1" applyFont="1" applyFill="1" applyBorder="1" applyAlignment="1">
      <alignment horizontal="center" vertical="center"/>
    </xf>
    <xf numFmtId="176" fontId="2" fillId="0" borderId="6" xfId="0" applyNumberFormat="1" applyFont="1" applyFill="1" applyBorder="1" applyAlignment="1">
      <alignment horizontal="left" vertical="center"/>
    </xf>
    <xf numFmtId="176" fontId="2" fillId="0" borderId="0" xfId="0" applyNumberFormat="1" applyFont="1" applyFill="1" applyBorder="1" applyAlignment="1">
      <alignment horizontal="center" vertical="top" textRotation="255" wrapText="1"/>
    </xf>
    <xf numFmtId="176" fontId="2" fillId="4" borderId="0" xfId="0" applyNumberFormat="1" applyFont="1" applyFill="1" applyBorder="1" applyAlignment="1">
      <alignment horizontal="center" vertical="top" textRotation="255" wrapText="1"/>
    </xf>
    <xf numFmtId="176" fontId="2" fillId="0" borderId="5" xfId="0" applyNumberFormat="1" applyFont="1" applyFill="1" applyBorder="1" applyAlignment="1">
      <alignment horizontal="center" vertical="top" textRotation="255" wrapText="1"/>
    </xf>
    <xf numFmtId="176" fontId="2" fillId="0" borderId="6" xfId="0" applyNumberFormat="1" applyFont="1" applyFill="1" applyBorder="1" applyAlignment="1">
      <alignment horizontal="center" vertical="top" textRotation="255" wrapText="1"/>
    </xf>
    <xf numFmtId="176" fontId="2" fillId="0" borderId="6" xfId="1" applyNumberFormat="1" applyFont="1" applyFill="1" applyBorder="1" applyAlignment="1">
      <alignment horizontal="center" vertical="top" textRotation="255" wrapText="1"/>
    </xf>
    <xf numFmtId="176" fontId="9" fillId="4" borderId="6" xfId="0" applyNumberFormat="1" applyFont="1" applyFill="1" applyBorder="1" applyAlignment="1">
      <alignment horizontal="center" vertical="top" textRotation="255" wrapText="1"/>
    </xf>
    <xf numFmtId="176" fontId="2" fillId="4" borderId="6" xfId="0" applyNumberFormat="1" applyFont="1" applyFill="1" applyBorder="1" applyAlignment="1">
      <alignment horizontal="center" vertical="top" textRotation="255" wrapText="1"/>
    </xf>
    <xf numFmtId="176" fontId="2" fillId="4" borderId="6" xfId="1" applyNumberFormat="1" applyFont="1" applyFill="1" applyBorder="1" applyAlignment="1">
      <alignment horizontal="center" vertical="top" textRotation="255" wrapText="1"/>
    </xf>
    <xf numFmtId="176" fontId="2" fillId="0" borderId="6" xfId="0" applyNumberFormat="1" applyFont="1" applyFill="1" applyBorder="1" applyAlignment="1">
      <alignment vertical="top" textRotation="255" wrapText="1"/>
    </xf>
    <xf numFmtId="0" fontId="2" fillId="0" borderId="6" xfId="0" applyNumberFormat="1" applyFont="1" applyFill="1" applyBorder="1" applyAlignment="1">
      <alignment vertical="top" textRotation="255" wrapText="1"/>
    </xf>
    <xf numFmtId="0" fontId="0" fillId="0" borderId="1" xfId="0" applyBorder="1" applyAlignment="1">
      <alignment horizontal="center" vertical="center"/>
    </xf>
    <xf numFmtId="0" fontId="0" fillId="0" borderId="17" xfId="0" applyBorder="1">
      <alignment vertical="center"/>
    </xf>
    <xf numFmtId="0" fontId="0" fillId="0" borderId="17" xfId="0" applyBorder="1" applyAlignment="1">
      <alignment horizontal="left" vertical="center"/>
    </xf>
    <xf numFmtId="177" fontId="0" fillId="0" borderId="1" xfId="0" applyNumberFormat="1" applyBorder="1">
      <alignment vertical="center"/>
    </xf>
    <xf numFmtId="177" fontId="0" fillId="0" borderId="4" xfId="0" applyNumberFormat="1" applyBorder="1">
      <alignment vertical="center"/>
    </xf>
    <xf numFmtId="177" fontId="0" fillId="0" borderId="17" xfId="0" applyNumberFormat="1" applyBorder="1">
      <alignment vertical="center"/>
    </xf>
    <xf numFmtId="177" fontId="0" fillId="0" borderId="3" xfId="0" applyNumberFormat="1" applyBorder="1">
      <alignment vertical="center"/>
    </xf>
    <xf numFmtId="177" fontId="0" fillId="8" borderId="1" xfId="0" applyNumberFormat="1" applyFill="1" applyBorder="1">
      <alignment vertical="center"/>
    </xf>
    <xf numFmtId="177" fontId="0" fillId="0" borderId="20" xfId="0" applyNumberFormat="1" applyBorder="1">
      <alignment vertical="center"/>
    </xf>
    <xf numFmtId="0" fontId="0" fillId="0" borderId="20" xfId="0" applyBorder="1">
      <alignment vertical="center"/>
    </xf>
    <xf numFmtId="177" fontId="0" fillId="0" borderId="26" xfId="0" applyNumberFormat="1" applyBorder="1">
      <alignment vertical="center"/>
    </xf>
    <xf numFmtId="177" fontId="0" fillId="0" borderId="29" xfId="0" applyNumberFormat="1" applyBorder="1">
      <alignment vertical="center"/>
    </xf>
    <xf numFmtId="177" fontId="0" fillId="0" borderId="31" xfId="0" applyNumberFormat="1" applyBorder="1">
      <alignment vertical="center"/>
    </xf>
    <xf numFmtId="177" fontId="0" fillId="5" borderId="34" xfId="0" applyNumberFormat="1" applyFill="1" applyBorder="1">
      <alignment vertical="center"/>
    </xf>
    <xf numFmtId="177" fontId="0" fillId="5" borderId="35" xfId="0" applyNumberFormat="1" applyFill="1" applyBorder="1">
      <alignment vertical="center"/>
    </xf>
    <xf numFmtId="177" fontId="0" fillId="0" borderId="36" xfId="0" applyNumberFormat="1" applyBorder="1">
      <alignment vertical="center"/>
    </xf>
    <xf numFmtId="0" fontId="0" fillId="0" borderId="34" xfId="0" applyBorder="1">
      <alignment vertical="center"/>
    </xf>
    <xf numFmtId="177" fontId="0" fillId="0" borderId="34" xfId="0" applyNumberFormat="1" applyBorder="1">
      <alignment vertical="center"/>
    </xf>
    <xf numFmtId="177" fontId="0" fillId="0" borderId="35" xfId="0" applyNumberFormat="1" applyBorder="1">
      <alignment vertical="center"/>
    </xf>
    <xf numFmtId="177" fontId="0" fillId="0" borderId="38" xfId="0" applyNumberFormat="1" applyBorder="1">
      <alignment vertical="center"/>
    </xf>
    <xf numFmtId="177" fontId="0" fillId="8" borderId="17" xfId="0" applyNumberFormat="1" applyFill="1" applyBorder="1">
      <alignment vertical="center"/>
    </xf>
    <xf numFmtId="0" fontId="0" fillId="0" borderId="23" xfId="0" applyBorder="1">
      <alignment vertical="center"/>
    </xf>
    <xf numFmtId="177" fontId="0" fillId="0" borderId="23" xfId="0" applyNumberFormat="1" applyBorder="1">
      <alignment vertical="center"/>
    </xf>
    <xf numFmtId="177" fontId="0" fillId="0" borderId="24" xfId="0" applyNumberFormat="1" applyBorder="1">
      <alignment vertical="center"/>
    </xf>
    <xf numFmtId="177" fontId="0" fillId="8" borderId="23" xfId="0" applyNumberFormat="1" applyFill="1" applyBorder="1">
      <alignment vertical="center"/>
    </xf>
    <xf numFmtId="0" fontId="0" fillId="0" borderId="39" xfId="0" applyBorder="1" applyAlignment="1">
      <alignment horizontal="center" vertical="center"/>
    </xf>
    <xf numFmtId="177" fontId="0" fillId="8" borderId="40" xfId="0" applyNumberFormat="1" applyFill="1" applyBorder="1">
      <alignment vertical="center"/>
    </xf>
    <xf numFmtId="177" fontId="0" fillId="0" borderId="40" xfId="0" applyNumberFormat="1" applyBorder="1">
      <alignment vertical="center"/>
    </xf>
    <xf numFmtId="177" fontId="0" fillId="0" borderId="41" xfId="0" applyNumberFormat="1" applyBorder="1">
      <alignment vertical="center"/>
    </xf>
    <xf numFmtId="0" fontId="0" fillId="7" borderId="4" xfId="0" applyFill="1" applyBorder="1" applyAlignment="1">
      <alignment horizontal="center" vertical="center"/>
    </xf>
    <xf numFmtId="0" fontId="0" fillId="7" borderId="29" xfId="0" applyFill="1" applyBorder="1" applyAlignment="1">
      <alignment horizontal="center" vertical="center"/>
    </xf>
    <xf numFmtId="0" fontId="0" fillId="0" borderId="43" xfId="0" applyBorder="1">
      <alignment vertical="center"/>
    </xf>
    <xf numFmtId="177" fontId="0" fillId="0" borderId="43" xfId="0" applyNumberFormat="1" applyBorder="1">
      <alignment vertical="center"/>
    </xf>
    <xf numFmtId="177" fontId="0" fillId="0" borderId="2" xfId="0" applyNumberFormat="1" applyBorder="1">
      <alignment vertical="center"/>
    </xf>
    <xf numFmtId="177" fontId="0" fillId="0" borderId="44" xfId="0" applyNumberFormat="1" applyBorder="1">
      <alignment vertical="center"/>
    </xf>
    <xf numFmtId="177" fontId="0" fillId="5" borderId="40" xfId="0" applyNumberFormat="1" applyFill="1" applyBorder="1">
      <alignment vertical="center"/>
    </xf>
    <xf numFmtId="177" fontId="0" fillId="5" borderId="41" xfId="0" applyNumberFormat="1" applyFill="1" applyBorder="1">
      <alignment vertical="center"/>
    </xf>
    <xf numFmtId="0" fontId="0" fillId="0" borderId="48" xfId="0" applyBorder="1">
      <alignment vertical="center"/>
    </xf>
    <xf numFmtId="177" fontId="0" fillId="0" borderId="48" xfId="0" applyNumberFormat="1" applyBorder="1">
      <alignment vertical="center"/>
    </xf>
    <xf numFmtId="177" fontId="0" fillId="0" borderId="47" xfId="0" applyNumberFormat="1" applyBorder="1">
      <alignment vertical="center"/>
    </xf>
    <xf numFmtId="0" fontId="0" fillId="0" borderId="0" xfId="0" applyFill="1" applyBorder="1" applyAlignment="1">
      <alignment vertical="center"/>
    </xf>
    <xf numFmtId="3" fontId="0" fillId="0" borderId="1" xfId="0" applyNumberFormat="1" applyBorder="1">
      <alignment vertical="center"/>
    </xf>
    <xf numFmtId="3" fontId="0" fillId="0" borderId="17" xfId="0" applyNumberFormat="1" applyBorder="1">
      <alignment vertical="center"/>
    </xf>
    <xf numFmtId="3" fontId="0" fillId="0" borderId="3" xfId="0" applyNumberFormat="1" applyBorder="1">
      <alignment vertical="center"/>
    </xf>
    <xf numFmtId="177" fontId="0" fillId="0" borderId="40" xfId="0" applyNumberFormat="1" applyFill="1" applyBorder="1">
      <alignment vertical="center"/>
    </xf>
    <xf numFmtId="177" fontId="0" fillId="7" borderId="4" xfId="0" applyNumberFormat="1" applyFill="1" applyBorder="1" applyAlignment="1">
      <alignment horizontal="center" vertical="center"/>
    </xf>
    <xf numFmtId="177" fontId="0" fillId="7" borderId="29" xfId="0" applyNumberFormat="1" applyFill="1" applyBorder="1" applyAlignment="1">
      <alignment horizontal="center" vertical="center"/>
    </xf>
    <xf numFmtId="3" fontId="0" fillId="0" borderId="4" xfId="0" applyNumberFormat="1" applyBorder="1">
      <alignment vertical="center"/>
    </xf>
    <xf numFmtId="0" fontId="0" fillId="0" borderId="22" xfId="0" applyBorder="1" applyAlignment="1">
      <alignment horizontal="left" vertical="center"/>
    </xf>
    <xf numFmtId="0" fontId="0" fillId="0" borderId="51" xfId="0"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3" fontId="0" fillId="0" borderId="26" xfId="0" applyNumberFormat="1" applyBorder="1">
      <alignment vertical="center"/>
    </xf>
    <xf numFmtId="3" fontId="0" fillId="0" borderId="38" xfId="0" applyNumberFormat="1" applyBorder="1">
      <alignment vertical="center"/>
    </xf>
    <xf numFmtId="3" fontId="0" fillId="0" borderId="35" xfId="0" applyNumberFormat="1" applyBorder="1">
      <alignment vertical="center"/>
    </xf>
    <xf numFmtId="3" fontId="0" fillId="0" borderId="24" xfId="0" applyNumberFormat="1" applyBorder="1">
      <alignment vertical="center"/>
    </xf>
    <xf numFmtId="3" fontId="0" fillId="0" borderId="36" xfId="0" applyNumberFormat="1" applyBorder="1">
      <alignment vertical="center"/>
    </xf>
    <xf numFmtId="0" fontId="0" fillId="0" borderId="17" xfId="0" applyBorder="1" applyAlignment="1">
      <alignment horizontal="left" vertical="center"/>
    </xf>
    <xf numFmtId="177" fontId="0" fillId="8" borderId="43" xfId="0" applyNumberFormat="1" applyFill="1" applyBorder="1">
      <alignment vertical="center"/>
    </xf>
    <xf numFmtId="177" fontId="0" fillId="8" borderId="34" xfId="0" applyNumberFormat="1" applyFill="1" applyBorder="1">
      <alignment vertical="center"/>
    </xf>
    <xf numFmtId="3" fontId="0" fillId="0" borderId="29" xfId="0" applyNumberFormat="1" applyBorder="1">
      <alignment vertical="center"/>
    </xf>
    <xf numFmtId="0" fontId="0" fillId="0" borderId="17" xfId="0" applyBorder="1" applyAlignment="1">
      <alignment horizontal="left" vertical="center"/>
    </xf>
    <xf numFmtId="177" fontId="0" fillId="0" borderId="1" xfId="0" applyNumberFormat="1" applyFill="1" applyBorder="1">
      <alignment vertical="center"/>
    </xf>
    <xf numFmtId="177" fontId="0" fillId="0" borderId="4" xfId="0" applyNumberFormat="1" applyFill="1" applyBorder="1">
      <alignment vertical="center"/>
    </xf>
    <xf numFmtId="177" fontId="0" fillId="0" borderId="3" xfId="0" applyNumberFormat="1" applyFill="1" applyBorder="1">
      <alignment vertical="center"/>
    </xf>
    <xf numFmtId="3" fontId="0" fillId="0" borderId="23" xfId="0" applyNumberFormat="1" applyBorder="1">
      <alignment vertical="center"/>
    </xf>
    <xf numFmtId="3" fontId="0" fillId="0" borderId="40" xfId="0" applyNumberFormat="1" applyBorder="1">
      <alignment vertical="center"/>
    </xf>
    <xf numFmtId="177" fontId="0" fillId="0" borderId="26" xfId="0" applyNumberFormat="1" applyFill="1" applyBorder="1">
      <alignment vertical="center"/>
    </xf>
    <xf numFmtId="177" fontId="0" fillId="0" borderId="38" xfId="0" applyNumberFormat="1" applyFill="1" applyBorder="1">
      <alignment vertical="center"/>
    </xf>
    <xf numFmtId="177" fontId="0" fillId="0" borderId="42" xfId="0" applyNumberFormat="1" applyFill="1" applyBorder="1">
      <alignment vertical="center"/>
    </xf>
    <xf numFmtId="0" fontId="0" fillId="0" borderId="1" xfId="0" applyBorder="1" applyAlignment="1">
      <alignment horizontal="left" vertical="center"/>
    </xf>
    <xf numFmtId="178" fontId="15" fillId="0" borderId="0" xfId="2" applyNumberFormat="1" applyFont="1" applyFill="1">
      <alignment vertical="center"/>
    </xf>
    <xf numFmtId="178" fontId="16" fillId="0" borderId="0" xfId="2" applyNumberFormat="1" applyFont="1" applyFill="1">
      <alignment vertical="center"/>
    </xf>
    <xf numFmtId="178" fontId="19" fillId="0" borderId="57" xfId="2" applyNumberFormat="1" applyFont="1" applyFill="1" applyBorder="1">
      <alignment vertical="center"/>
    </xf>
    <xf numFmtId="178" fontId="19" fillId="0" borderId="58" xfId="2" applyNumberFormat="1" applyFont="1" applyFill="1" applyBorder="1">
      <alignment vertical="center"/>
    </xf>
    <xf numFmtId="178" fontId="19" fillId="0" borderId="59" xfId="2" applyNumberFormat="1" applyFont="1" applyFill="1" applyBorder="1">
      <alignment vertical="center"/>
    </xf>
    <xf numFmtId="178" fontId="19" fillId="0" borderId="61" xfId="2" applyNumberFormat="1" applyFont="1" applyFill="1" applyBorder="1">
      <alignment vertical="center"/>
    </xf>
    <xf numFmtId="178" fontId="19" fillId="0" borderId="62" xfId="2" applyNumberFormat="1" applyFont="1" applyFill="1" applyBorder="1">
      <alignment vertical="center"/>
    </xf>
    <xf numFmtId="178" fontId="19" fillId="0" borderId="65" xfId="2" applyNumberFormat="1" applyFont="1" applyFill="1" applyBorder="1">
      <alignment vertical="center"/>
    </xf>
    <xf numFmtId="178" fontId="19" fillId="0" borderId="60" xfId="2" applyNumberFormat="1" applyFont="1" applyFill="1" applyBorder="1">
      <alignment vertical="center"/>
    </xf>
    <xf numFmtId="178" fontId="15" fillId="0" borderId="0" xfId="2" applyNumberFormat="1" applyFont="1" applyFill="1" applyBorder="1">
      <alignment vertical="center"/>
    </xf>
    <xf numFmtId="178" fontId="20" fillId="0" borderId="72" xfId="2" applyNumberFormat="1" applyFont="1" applyFill="1" applyBorder="1">
      <alignment vertical="center"/>
    </xf>
    <xf numFmtId="0" fontId="14" fillId="0" borderId="72" xfId="2" applyFont="1" applyFill="1" applyBorder="1" applyAlignment="1">
      <alignment horizontal="center" vertical="center"/>
    </xf>
    <xf numFmtId="178" fontId="14" fillId="0" borderId="72" xfId="2" applyNumberFormat="1" applyFont="1" applyFill="1" applyBorder="1" applyAlignment="1">
      <alignment horizontal="center" vertical="center"/>
    </xf>
    <xf numFmtId="178" fontId="15" fillId="0" borderId="72" xfId="2" applyNumberFormat="1" applyFont="1" applyFill="1" applyBorder="1" applyAlignment="1">
      <alignment horizontal="center" vertical="center" textRotation="255"/>
    </xf>
    <xf numFmtId="178" fontId="15" fillId="0" borderId="0" xfId="2" applyNumberFormat="1" applyFont="1" applyFill="1" applyAlignment="1">
      <alignment horizontal="right" vertical="center"/>
    </xf>
    <xf numFmtId="178" fontId="14" fillId="0" borderId="0" xfId="2" applyNumberFormat="1" applyFont="1" applyFill="1">
      <alignment vertical="center"/>
    </xf>
    <xf numFmtId="178" fontId="21" fillId="0" borderId="0" xfId="2" applyNumberFormat="1" applyFont="1" applyFill="1">
      <alignment vertical="center"/>
    </xf>
    <xf numFmtId="178" fontId="20" fillId="0" borderId="0" xfId="2" applyNumberFormat="1" applyFont="1" applyFill="1" applyBorder="1" applyAlignment="1">
      <alignment horizontal="right" vertical="center"/>
    </xf>
    <xf numFmtId="178" fontId="15" fillId="0" borderId="18" xfId="2" applyNumberFormat="1" applyFont="1" applyFill="1" applyBorder="1" applyAlignment="1">
      <alignment horizontal="center" vertical="center"/>
    </xf>
    <xf numFmtId="177" fontId="0" fillId="0" borderId="50" xfId="0" applyNumberFormat="1" applyBorder="1">
      <alignment vertical="center"/>
    </xf>
    <xf numFmtId="0" fontId="0" fillId="0" borderId="83" xfId="0" applyBorder="1">
      <alignment vertical="center"/>
    </xf>
    <xf numFmtId="0" fontId="0" fillId="0" borderId="1" xfId="0" applyBorder="1" applyAlignment="1">
      <alignment horizontal="left" vertical="center"/>
    </xf>
    <xf numFmtId="6" fontId="0" fillId="0" borderId="1" xfId="0" applyNumberFormat="1" applyBorder="1" applyAlignment="1">
      <alignment horizontal="left" vertical="center"/>
    </xf>
    <xf numFmtId="178" fontId="19" fillId="0" borderId="64" xfId="2" applyNumberFormat="1" applyFont="1" applyFill="1" applyBorder="1">
      <alignment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178" fontId="23" fillId="0" borderId="69" xfId="2" applyNumberFormat="1" applyFont="1" applyFill="1" applyBorder="1" applyAlignment="1">
      <alignment horizontal="center" vertical="center"/>
    </xf>
    <xf numFmtId="0" fontId="0" fillId="0" borderId="85" xfId="0" applyBorder="1" applyAlignment="1">
      <alignment horizontal="center" vertical="center"/>
    </xf>
    <xf numFmtId="177" fontId="0" fillId="5" borderId="2" xfId="0" applyNumberFormat="1" applyFill="1" applyBorder="1">
      <alignment vertical="center"/>
    </xf>
    <xf numFmtId="177" fontId="0" fillId="5" borderId="44" xfId="0" applyNumberFormat="1" applyFill="1" applyBorder="1">
      <alignment vertical="center"/>
    </xf>
    <xf numFmtId="177" fontId="0" fillId="5" borderId="46" xfId="0" applyNumberFormat="1" applyFill="1" applyBorder="1">
      <alignment vertical="center"/>
    </xf>
    <xf numFmtId="177" fontId="0" fillId="5" borderId="86" xfId="0" applyNumberFormat="1" applyFill="1" applyBorder="1">
      <alignment vertical="center"/>
    </xf>
    <xf numFmtId="178" fontId="23" fillId="0" borderId="68" xfId="2" applyNumberFormat="1" applyFont="1" applyFill="1" applyBorder="1" applyAlignment="1">
      <alignment horizontal="center" vertical="center"/>
    </xf>
    <xf numFmtId="178" fontId="15" fillId="0" borderId="87" xfId="2" applyNumberFormat="1" applyFont="1" applyFill="1" applyBorder="1" applyAlignment="1">
      <alignment horizontal="center" vertical="center"/>
    </xf>
    <xf numFmtId="178" fontId="19" fillId="0" borderId="88" xfId="2" applyNumberFormat="1" applyFont="1" applyFill="1" applyBorder="1">
      <alignment vertical="center"/>
    </xf>
    <xf numFmtId="178" fontId="19" fillId="0" borderId="89" xfId="2" applyNumberFormat="1" applyFont="1" applyFill="1" applyBorder="1">
      <alignment vertical="center"/>
    </xf>
    <xf numFmtId="178" fontId="19" fillId="0" borderId="90" xfId="2" applyNumberFormat="1" applyFont="1" applyFill="1" applyBorder="1">
      <alignment vertical="center"/>
    </xf>
    <xf numFmtId="178" fontId="19" fillId="0" borderId="91" xfId="2" applyNumberFormat="1" applyFont="1" applyFill="1" applyBorder="1">
      <alignment vertical="center"/>
    </xf>
    <xf numFmtId="178" fontId="19" fillId="0" borderId="44" xfId="2" applyNumberFormat="1" applyFont="1" applyFill="1" applyBorder="1">
      <alignment vertical="center"/>
    </xf>
    <xf numFmtId="178" fontId="19" fillId="0" borderId="38" xfId="2" applyNumberFormat="1" applyFont="1" applyFill="1" applyBorder="1">
      <alignment vertical="center"/>
    </xf>
    <xf numFmtId="0" fontId="0" fillId="0" borderId="4" xfId="0" applyBorder="1" applyAlignment="1">
      <alignment horizontal="left" vertical="center"/>
    </xf>
    <xf numFmtId="178" fontId="17" fillId="0" borderId="48" xfId="2" applyNumberFormat="1" applyFont="1" applyFill="1" applyBorder="1" applyAlignment="1">
      <alignment vertical="center"/>
    </xf>
    <xf numFmtId="178" fontId="17" fillId="0" borderId="47" xfId="2" applyNumberFormat="1" applyFont="1" applyFill="1" applyBorder="1" applyAlignment="1">
      <alignment vertical="center"/>
    </xf>
    <xf numFmtId="178" fontId="15" fillId="0" borderId="69" xfId="2" applyNumberFormat="1" applyFont="1" applyFill="1" applyBorder="1" applyAlignment="1">
      <alignment vertical="center"/>
    </xf>
    <xf numFmtId="178" fontId="15" fillId="0" borderId="71" xfId="2" applyNumberFormat="1" applyFont="1" applyFill="1" applyBorder="1" applyAlignment="1">
      <alignment vertical="center"/>
    </xf>
    <xf numFmtId="178" fontId="15" fillId="0" borderId="70" xfId="2" applyNumberFormat="1" applyFont="1" applyFill="1" applyBorder="1" applyAlignment="1">
      <alignment vertical="center"/>
    </xf>
    <xf numFmtId="178" fontId="19" fillId="0" borderId="69" xfId="2" applyNumberFormat="1" applyFont="1" applyFill="1" applyBorder="1">
      <alignment vertical="center"/>
    </xf>
    <xf numFmtId="178" fontId="19" fillId="0" borderId="24" xfId="2" applyNumberFormat="1" applyFont="1" applyFill="1" applyBorder="1">
      <alignment vertical="center"/>
    </xf>
    <xf numFmtId="178" fontId="19" fillId="0" borderId="26" xfId="2" applyNumberFormat="1" applyFont="1" applyFill="1" applyBorder="1">
      <alignment vertical="center"/>
    </xf>
    <xf numFmtId="3" fontId="0" fillId="0" borderId="47" xfId="0" applyNumberFormat="1" applyBorder="1">
      <alignment vertical="center"/>
    </xf>
    <xf numFmtId="178" fontId="15" fillId="0" borderId="77" xfId="2" applyNumberFormat="1" applyFont="1" applyFill="1" applyBorder="1" applyAlignment="1">
      <alignment horizontal="center" vertical="center"/>
    </xf>
    <xf numFmtId="178" fontId="15" fillId="0" borderId="78" xfId="2" applyNumberFormat="1" applyFont="1" applyFill="1" applyBorder="1" applyAlignment="1">
      <alignment horizontal="center" vertical="center"/>
    </xf>
    <xf numFmtId="178" fontId="15" fillId="0" borderId="79" xfId="2" applyNumberFormat="1" applyFont="1" applyFill="1" applyBorder="1" applyAlignment="1">
      <alignment horizontal="center" vertical="center"/>
    </xf>
    <xf numFmtId="178" fontId="15" fillId="0" borderId="80" xfId="2" applyNumberFormat="1" applyFont="1" applyFill="1" applyBorder="1" applyAlignment="1">
      <alignment horizontal="center" vertical="center"/>
    </xf>
    <xf numFmtId="178" fontId="15" fillId="0" borderId="81" xfId="2" applyNumberFormat="1" applyFont="1" applyFill="1" applyBorder="1" applyAlignment="1">
      <alignment horizontal="center" vertical="center"/>
    </xf>
    <xf numFmtId="178" fontId="15" fillId="0" borderId="82" xfId="2" applyNumberFormat="1" applyFont="1" applyFill="1" applyBorder="1" applyAlignment="1">
      <alignment horizontal="center" vertical="center"/>
    </xf>
    <xf numFmtId="178" fontId="18" fillId="0" borderId="21" xfId="2" applyNumberFormat="1" applyFont="1" applyFill="1" applyBorder="1" applyAlignment="1">
      <alignment horizontal="center" vertical="center" textRotation="255"/>
    </xf>
    <xf numFmtId="178" fontId="18" fillId="0" borderId="28" xfId="2" applyNumberFormat="1" applyFont="1" applyFill="1" applyBorder="1" applyAlignment="1">
      <alignment horizontal="center" vertical="center" textRotation="255"/>
    </xf>
    <xf numFmtId="178" fontId="18" fillId="0" borderId="37" xfId="2" applyNumberFormat="1" applyFont="1" applyFill="1" applyBorder="1" applyAlignment="1">
      <alignment horizontal="center" vertical="center" textRotation="255"/>
    </xf>
    <xf numFmtId="178" fontId="15" fillId="0" borderId="4" xfId="2" applyNumberFormat="1" applyFont="1" applyFill="1" applyBorder="1" applyAlignment="1">
      <alignment horizontal="center" vertical="center" textRotation="255"/>
    </xf>
    <xf numFmtId="178" fontId="15" fillId="0" borderId="2" xfId="2" applyNumberFormat="1" applyFont="1" applyFill="1" applyBorder="1" applyAlignment="1">
      <alignment horizontal="center" vertical="center" textRotation="255"/>
    </xf>
    <xf numFmtId="178" fontId="15" fillId="0" borderId="20" xfId="2" applyNumberFormat="1" applyFont="1" applyFill="1" applyBorder="1" applyAlignment="1">
      <alignment horizontal="center" vertical="center" textRotation="255"/>
    </xf>
    <xf numFmtId="178" fontId="15" fillId="0" borderId="10" xfId="2" applyNumberFormat="1" applyFont="1" applyFill="1" applyBorder="1" applyAlignment="1">
      <alignment vertical="center" wrapText="1"/>
    </xf>
    <xf numFmtId="178" fontId="15" fillId="0" borderId="67" xfId="2" applyNumberFormat="1" applyFont="1" applyFill="1" applyBorder="1" applyAlignment="1">
      <alignment vertical="center" wrapText="1"/>
    </xf>
    <xf numFmtId="178" fontId="15" fillId="0" borderId="75" xfId="2" applyNumberFormat="1" applyFont="1" applyFill="1" applyBorder="1" applyAlignment="1">
      <alignment horizontal="left" vertical="center" wrapText="1"/>
    </xf>
    <xf numFmtId="178" fontId="15" fillId="0" borderId="66" xfId="2" applyNumberFormat="1" applyFont="1" applyFill="1" applyBorder="1" applyAlignment="1">
      <alignment horizontal="left" vertical="center" wrapText="1"/>
    </xf>
    <xf numFmtId="178" fontId="15" fillId="0" borderId="75" xfId="2" applyNumberFormat="1" applyFont="1" applyFill="1" applyBorder="1" applyAlignment="1">
      <alignment vertical="center" wrapText="1"/>
    </xf>
    <xf numFmtId="178" fontId="15" fillId="0" borderId="66" xfId="2" applyNumberFormat="1" applyFont="1" applyFill="1" applyBorder="1" applyAlignment="1">
      <alignment vertical="center" wrapText="1"/>
    </xf>
    <xf numFmtId="178" fontId="15" fillId="0" borderId="84" xfId="2" applyNumberFormat="1" applyFont="1" applyFill="1" applyBorder="1" applyAlignment="1">
      <alignment vertical="center" wrapText="1"/>
    </xf>
    <xf numFmtId="178" fontId="15" fillId="0" borderId="76" xfId="2" applyNumberFormat="1" applyFont="1" applyFill="1" applyBorder="1" applyAlignment="1">
      <alignment vertical="center" wrapText="1"/>
    </xf>
    <xf numFmtId="178" fontId="15" fillId="0" borderId="61" xfId="2" applyNumberFormat="1" applyFont="1" applyFill="1" applyBorder="1" applyAlignment="1">
      <alignment vertical="center" wrapText="1"/>
    </xf>
    <xf numFmtId="178" fontId="15" fillId="0" borderId="74" xfId="2" applyNumberFormat="1" applyFont="1" applyFill="1" applyBorder="1" applyAlignment="1">
      <alignment vertical="center" wrapText="1"/>
    </xf>
    <xf numFmtId="178" fontId="22" fillId="0" borderId="56" xfId="2" applyNumberFormat="1" applyFont="1" applyFill="1" applyBorder="1" applyAlignment="1">
      <alignment horizontal="center" vertical="center" wrapText="1"/>
    </xf>
    <xf numFmtId="178" fontId="22" fillId="0" borderId="55" xfId="2" applyNumberFormat="1" applyFont="1" applyFill="1" applyBorder="1" applyAlignment="1">
      <alignment horizontal="center" vertical="center" wrapText="1"/>
    </xf>
    <xf numFmtId="178" fontId="22" fillId="0" borderId="54" xfId="2" applyNumberFormat="1" applyFont="1" applyFill="1" applyBorder="1" applyAlignment="1">
      <alignment horizontal="center" vertical="center" wrapText="1"/>
    </xf>
    <xf numFmtId="178" fontId="15" fillId="0" borderId="73" xfId="2" applyNumberFormat="1" applyFont="1" applyFill="1" applyBorder="1" applyAlignment="1">
      <alignment horizontal="center" vertical="center" wrapText="1"/>
    </xf>
    <xf numFmtId="178" fontId="15" fillId="0" borderId="49" xfId="2" applyNumberFormat="1" applyFont="1" applyFill="1" applyBorder="1" applyAlignment="1">
      <alignment horizontal="center" vertical="center" wrapText="1"/>
    </xf>
    <xf numFmtId="178" fontId="15" fillId="0" borderId="59" xfId="2" applyNumberFormat="1" applyFont="1" applyFill="1" applyBorder="1" applyAlignment="1">
      <alignment horizontal="left" vertical="center" wrapText="1"/>
    </xf>
    <xf numFmtId="178" fontId="15" fillId="0" borderId="62" xfId="2" applyNumberFormat="1" applyFont="1" applyFill="1" applyBorder="1" applyAlignment="1">
      <alignment horizontal="left" vertical="center" wrapText="1"/>
    </xf>
    <xf numFmtId="178" fontId="15" fillId="0" borderId="6" xfId="2" applyNumberFormat="1" applyFont="1" applyFill="1" applyBorder="1" applyAlignment="1">
      <alignment horizontal="left" vertical="center" wrapText="1"/>
    </xf>
    <xf numFmtId="178" fontId="15" fillId="0" borderId="63" xfId="2" applyNumberFormat="1" applyFont="1" applyFill="1" applyBorder="1" applyAlignment="1">
      <alignment horizontal="left" vertical="center" wrapText="1"/>
    </xf>
    <xf numFmtId="0" fontId="0" fillId="0" borderId="4"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textRotation="255"/>
    </xf>
    <xf numFmtId="0" fontId="0" fillId="0" borderId="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textRotation="255" wrapText="1"/>
    </xf>
    <xf numFmtId="0" fontId="2" fillId="0" borderId="0"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top" textRotation="255" wrapText="1"/>
    </xf>
    <xf numFmtId="176" fontId="2" fillId="0" borderId="6" xfId="0" applyNumberFormat="1" applyFont="1" applyFill="1" applyBorder="1" applyAlignment="1">
      <alignment horizontal="center" vertical="center"/>
    </xf>
    <xf numFmtId="0" fontId="0" fillId="7" borderId="23" xfId="0" applyFill="1" applyBorder="1" applyAlignment="1">
      <alignment horizontal="center" vertical="center"/>
    </xf>
    <xf numFmtId="0" fontId="0" fillId="7" borderId="24" xfId="0" applyFill="1" applyBorder="1" applyAlignment="1">
      <alignment horizontal="center" vertical="center"/>
    </xf>
    <xf numFmtId="0" fontId="0" fillId="7" borderId="21" xfId="0" applyFill="1" applyBorder="1" applyAlignment="1">
      <alignment horizontal="center" vertical="center"/>
    </xf>
    <xf numFmtId="0" fontId="0" fillId="7" borderId="28" xfId="0" applyFill="1" applyBorder="1" applyAlignment="1">
      <alignment horizontal="center" vertical="center"/>
    </xf>
    <xf numFmtId="0" fontId="0" fillId="7" borderId="22" xfId="0" applyFill="1" applyBorder="1" applyAlignment="1">
      <alignment horizontal="center" vertical="center"/>
    </xf>
    <xf numFmtId="0" fontId="0" fillId="7" borderId="2" xfId="0" applyFill="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51" xfId="0" applyBorder="1" applyAlignment="1">
      <alignment horizontal="center" vertical="center"/>
    </xf>
    <xf numFmtId="0" fontId="0" fillId="0" borderId="27"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7" borderId="25" xfId="0" applyFill="1" applyBorder="1" applyAlignment="1">
      <alignment horizontal="center" vertical="center"/>
    </xf>
    <xf numFmtId="0" fontId="0" fillId="7" borderId="69" xfId="0" applyFill="1" applyBorder="1" applyAlignment="1">
      <alignment horizontal="center" vertical="center"/>
    </xf>
    <xf numFmtId="0" fontId="0" fillId="7" borderId="71" xfId="0" applyFill="1" applyBorder="1" applyAlignment="1">
      <alignment horizontal="center" vertical="center"/>
    </xf>
    <xf numFmtId="0" fontId="0" fillId="7" borderId="68" xfId="0" applyFill="1"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51"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0" borderId="56" xfId="0" applyBorder="1" applyAlignment="1">
      <alignment horizontal="center" vertical="center"/>
    </xf>
    <xf numFmtId="0" fontId="0" fillId="0" borderId="54" xfId="0" applyBorder="1" applyAlignment="1">
      <alignment horizontal="center" vertical="center"/>
    </xf>
    <xf numFmtId="0" fontId="0" fillId="0" borderId="50" xfId="0" applyBorder="1" applyAlignment="1">
      <alignment horizontal="center" vertical="center"/>
    </xf>
    <xf numFmtId="0" fontId="0" fillId="0" borderId="25" xfId="0" applyBorder="1" applyAlignment="1">
      <alignment horizontal="center" vertical="center" textRotation="255"/>
    </xf>
    <xf numFmtId="0" fontId="0" fillId="0" borderId="22" xfId="0" applyBorder="1" applyAlignment="1">
      <alignment horizontal="left" vertical="center"/>
    </xf>
    <xf numFmtId="0" fontId="0" fillId="0" borderId="20" xfId="0" applyBorder="1" applyAlignment="1">
      <alignment horizontal="left" vertical="center"/>
    </xf>
  </cellXfs>
  <cellStyles count="3">
    <cellStyle name="標準" xfId="0" builtinId="0"/>
    <cellStyle name="標準 2" xfId="2"/>
    <cellStyle name="標準_140624事業別歳入決算額出力"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mimura-shogo\Desktop\&#12471;&#12523;&#12496;&#12540;&#12414;&#12392;&#12417;H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sui-keisuke\Desktop\&#26494;&#20117;&#12373;&#12435;&#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七曜表"/>
      <sheetName val="単価表"/>
      <sheetName val="様式"/>
      <sheetName val="集計用A"/>
      <sheetName val="下井草南"/>
      <sheetName val="下井草北二"/>
      <sheetName val="上井草北"/>
      <sheetName val="井荻南"/>
      <sheetName val="井荻北"/>
      <sheetName val="高円寺北"/>
      <sheetName val="高円寺東"/>
      <sheetName val="阿佐ヶ谷東"/>
      <sheetName val="阿佐ヶ谷西"/>
      <sheetName val="西荻窪西"/>
      <sheetName val="方南町西"/>
      <sheetName val="永福町北三"/>
      <sheetName val="永福町北一"/>
      <sheetName val="永福町北二"/>
      <sheetName val="南阿佐ヶ谷一"/>
      <sheetName val="南阿佐ヶ谷二"/>
      <sheetName val="浜田山北一"/>
      <sheetName val="浜田山北二"/>
      <sheetName val="富士見ヶ丘北"/>
      <sheetName val="久我山西"/>
      <sheetName val="永福町南"/>
      <sheetName val="桜上水北"/>
      <sheetName val="集計用B"/>
      <sheetName val="月別金額集計"/>
      <sheetName val="支払月額表"/>
      <sheetName val="年度計"/>
      <sheetName val="年度総括"/>
      <sheetName val="財務情報H27.12.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6">
          <cell r="L6" t="str">
            <v xml:space="preserve"> </v>
          </cell>
          <cell r="N6" t="str">
            <v xml:space="preserve"> </v>
          </cell>
          <cell r="P6" t="str">
            <v xml:space="preserve"> </v>
          </cell>
          <cell r="R6" t="str">
            <v xml:space="preserve"> </v>
          </cell>
          <cell r="T6" t="str">
            <v xml:space="preserve"> </v>
          </cell>
          <cell r="V6" t="str">
            <v xml:space="preserve"> </v>
          </cell>
          <cell r="X6" t="str">
            <v xml:space="preserve"> </v>
          </cell>
          <cell r="Z6" t="str">
            <v xml:space="preserve"> </v>
          </cell>
          <cell r="AB6" t="str">
            <v xml:space="preserve"> </v>
          </cell>
        </row>
        <row r="10">
          <cell r="L10" t="str">
            <v xml:space="preserve"> </v>
          </cell>
          <cell r="N10" t="str">
            <v xml:space="preserve"> </v>
          </cell>
          <cell r="P10" t="str">
            <v xml:space="preserve"> </v>
          </cell>
          <cell r="R10" t="str">
            <v xml:space="preserve"> </v>
          </cell>
          <cell r="T10" t="str">
            <v xml:space="preserve"> </v>
          </cell>
          <cell r="V10" t="str">
            <v>d</v>
          </cell>
          <cell r="X10" t="str">
            <v>u</v>
          </cell>
          <cell r="Z10" t="str">
            <v>d</v>
          </cell>
          <cell r="AB10" t="str">
            <v>u</v>
          </cell>
        </row>
        <row r="12">
          <cell r="L12" t="str">
            <v xml:space="preserve"> </v>
          </cell>
          <cell r="N12" t="str">
            <v xml:space="preserve"> </v>
          </cell>
          <cell r="P12" t="str">
            <v xml:space="preserve"> </v>
          </cell>
          <cell r="R12" t="str">
            <v xml:space="preserve"> </v>
          </cell>
          <cell r="T12" t="str">
            <v xml:space="preserve"> </v>
          </cell>
          <cell r="V12" t="str">
            <v xml:space="preserve"> </v>
          </cell>
          <cell r="X12" t="str">
            <v xml:space="preserve"> </v>
          </cell>
          <cell r="Z12" t="str">
            <v xml:space="preserve"> </v>
          </cell>
          <cell r="AB12" t="str">
            <v xml:space="preserve"> </v>
          </cell>
        </row>
        <row r="16">
          <cell r="N16" t="str">
            <v xml:space="preserve"> </v>
          </cell>
          <cell r="P16" t="str">
            <v xml:space="preserve"> </v>
          </cell>
          <cell r="T16" t="str">
            <v xml:space="preserve"> </v>
          </cell>
          <cell r="AB16" t="str">
            <v xml:space="preserve"> </v>
          </cell>
        </row>
        <row r="18">
          <cell r="N18" t="str">
            <v xml:space="preserve"> </v>
          </cell>
          <cell r="P18" t="str">
            <v xml:space="preserve"> </v>
          </cell>
          <cell r="T18" t="str">
            <v xml:space="preserve"> </v>
          </cell>
          <cell r="V18" t="str">
            <v xml:space="preserve"> </v>
          </cell>
          <cell r="X18" t="str">
            <v xml:space="preserve"> </v>
          </cell>
          <cell r="Z18" t="str">
            <v xml:space="preserve"> </v>
          </cell>
          <cell r="AB18" t="str">
            <v xml:space="preserve"> </v>
          </cell>
        </row>
        <row r="22">
          <cell r="P22" t="str">
            <v xml:space="preserve"> </v>
          </cell>
          <cell r="R22" t="str">
            <v xml:space="preserve"> </v>
          </cell>
          <cell r="AB22" t="str">
            <v>u</v>
          </cell>
        </row>
        <row r="24">
          <cell r="N24" t="str">
            <v xml:space="preserve"> </v>
          </cell>
          <cell r="P24" t="str">
            <v xml:space="preserve"> </v>
          </cell>
          <cell r="R24" t="str">
            <v xml:space="preserve"> </v>
          </cell>
          <cell r="T24" t="str">
            <v xml:space="preserve"> </v>
          </cell>
          <cell r="V24" t="str">
            <v xml:space="preserve"> </v>
          </cell>
          <cell r="X24" t="str">
            <v xml:space="preserve"> </v>
          </cell>
        </row>
        <row r="26">
          <cell r="L26" t="str">
            <v xml:space="preserve"> </v>
          </cell>
          <cell r="N26" t="str">
            <v xml:space="preserve"> </v>
          </cell>
          <cell r="P26" t="str">
            <v xml:space="preserve"> </v>
          </cell>
          <cell r="V26" t="str">
            <v xml:space="preserve"> </v>
          </cell>
          <cell r="X26" t="str">
            <v xml:space="preserve"> </v>
          </cell>
          <cell r="Z26" t="str">
            <v>d</v>
          </cell>
          <cell r="AB26" t="str">
            <v>u</v>
          </cell>
        </row>
        <row r="34">
          <cell r="N34" t="str">
            <v xml:space="preserve"> </v>
          </cell>
          <cell r="P34" t="str">
            <v xml:space="preserve"> </v>
          </cell>
          <cell r="T34" t="str">
            <v xml:space="preserve"> </v>
          </cell>
          <cell r="V34" t="str">
            <v xml:space="preserve"> </v>
          </cell>
          <cell r="X34" t="str">
            <v xml:space="preserve"> </v>
          </cell>
          <cell r="Z34" t="str">
            <v xml:space="preserve"> </v>
          </cell>
          <cell r="AB34" t="str">
            <v xml:space="preserve"> </v>
          </cell>
        </row>
        <row r="40">
          <cell r="N40" t="str">
            <v xml:space="preserve"> </v>
          </cell>
          <cell r="V40" t="str">
            <v xml:space="preserve"> </v>
          </cell>
          <cell r="X40" t="str">
            <v xml:space="preserve"> </v>
          </cell>
          <cell r="Z40" t="str">
            <v xml:space="preserve"> </v>
          </cell>
        </row>
        <row r="44">
          <cell r="L44" t="str">
            <v xml:space="preserve"> </v>
          </cell>
          <cell r="N44" t="str">
            <v xml:space="preserve"> </v>
          </cell>
          <cell r="P44" t="str">
            <v xml:space="preserve"> </v>
          </cell>
          <cell r="V44" t="str">
            <v xml:space="preserve"> </v>
          </cell>
          <cell r="X44" t="str">
            <v xml:space="preserve"> </v>
          </cell>
          <cell r="Z44" t="str">
            <v xml:space="preserve"> </v>
          </cell>
          <cell r="AB44" t="str">
            <v xml:space="preserve"> </v>
          </cell>
        </row>
        <row r="48">
          <cell r="N48" t="str">
            <v xml:space="preserve"> </v>
          </cell>
          <cell r="P48" t="str">
            <v xml:space="preserve"> </v>
          </cell>
          <cell r="T48" t="str">
            <v xml:space="preserve"> </v>
          </cell>
          <cell r="AB48" t="str">
            <v xml:space="preserve"> </v>
          </cell>
        </row>
      </sheetData>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等必要なもの"/>
      <sheetName val="収支報告書 (計算式なし)"/>
      <sheetName val="収支報告書"/>
      <sheetName val="修繕一覧"/>
      <sheetName val="券売機消耗品"/>
      <sheetName val="券売機消耗品 (5年度)"/>
      <sheetName val="光熱水費"/>
      <sheetName val="人件費、土地賃借料"/>
      <sheetName val="リース料"/>
      <sheetName val="保守費用"/>
      <sheetName val="工事（130万以下）"/>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3">
          <cell r="B13">
            <v>44524811</v>
          </cell>
          <cell r="C13">
            <v>43469566</v>
          </cell>
          <cell r="D13">
            <v>44773690</v>
          </cell>
          <cell r="E13">
            <v>44388569</v>
          </cell>
          <cell r="F13">
            <v>46139504</v>
          </cell>
        </row>
        <row r="14">
          <cell r="B14">
            <v>9632679</v>
          </cell>
          <cell r="C14">
            <v>10520404</v>
          </cell>
          <cell r="D14">
            <v>12122224</v>
          </cell>
          <cell r="E14">
            <v>11028672</v>
          </cell>
          <cell r="F14">
            <v>11365272</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zoomScale="85" zoomScaleNormal="85" zoomScaleSheetLayoutView="85" workbookViewId="0">
      <selection activeCell="H3" sqref="H3"/>
    </sheetView>
  </sheetViews>
  <sheetFormatPr defaultRowHeight="13.5"/>
  <cols>
    <col min="1" max="1" width="4.5" style="141" customWidth="1"/>
    <col min="2" max="3" width="3.25" style="141" customWidth="1"/>
    <col min="4" max="4" width="21.625" style="141" customWidth="1"/>
    <col min="5" max="6" width="14.625" style="141" bestFit="1" customWidth="1"/>
    <col min="7" max="8" width="14.625" style="142" bestFit="1" customWidth="1"/>
    <col min="9" max="9" width="14.625" style="141" bestFit="1" customWidth="1"/>
    <col min="10" max="254" width="9" style="141"/>
    <col min="255" max="255" width="4.5" style="141" customWidth="1"/>
    <col min="256" max="257" width="3.25" style="141" customWidth="1"/>
    <col min="258" max="258" width="21.625" style="141" customWidth="1"/>
    <col min="259" max="263" width="14.75" style="141" customWidth="1"/>
    <col min="264" max="510" width="9" style="141"/>
    <col min="511" max="511" width="4.5" style="141" customWidth="1"/>
    <col min="512" max="513" width="3.25" style="141" customWidth="1"/>
    <col min="514" max="514" width="21.625" style="141" customWidth="1"/>
    <col min="515" max="519" width="14.75" style="141" customWidth="1"/>
    <col min="520" max="766" width="9" style="141"/>
    <col min="767" max="767" width="4.5" style="141" customWidth="1"/>
    <col min="768" max="769" width="3.25" style="141" customWidth="1"/>
    <col min="770" max="770" width="21.625" style="141" customWidth="1"/>
    <col min="771" max="775" width="14.75" style="141" customWidth="1"/>
    <col min="776" max="1022" width="9" style="141"/>
    <col min="1023" max="1023" width="4.5" style="141" customWidth="1"/>
    <col min="1024" max="1025" width="3.25" style="141" customWidth="1"/>
    <col min="1026" max="1026" width="21.625" style="141" customWidth="1"/>
    <col min="1027" max="1031" width="14.75" style="141" customWidth="1"/>
    <col min="1032" max="1278" width="9" style="141"/>
    <col min="1279" max="1279" width="4.5" style="141" customWidth="1"/>
    <col min="1280" max="1281" width="3.25" style="141" customWidth="1"/>
    <col min="1282" max="1282" width="21.625" style="141" customWidth="1"/>
    <col min="1283" max="1287" width="14.75" style="141" customWidth="1"/>
    <col min="1288" max="1534" width="9" style="141"/>
    <col min="1535" max="1535" width="4.5" style="141" customWidth="1"/>
    <col min="1536" max="1537" width="3.25" style="141" customWidth="1"/>
    <col min="1538" max="1538" width="21.625" style="141" customWidth="1"/>
    <col min="1539" max="1543" width="14.75" style="141" customWidth="1"/>
    <col min="1544" max="1790" width="9" style="141"/>
    <col min="1791" max="1791" width="4.5" style="141" customWidth="1"/>
    <col min="1792" max="1793" width="3.25" style="141" customWidth="1"/>
    <col min="1794" max="1794" width="21.625" style="141" customWidth="1"/>
    <col min="1795" max="1799" width="14.75" style="141" customWidth="1"/>
    <col min="1800" max="2046" width="9" style="141"/>
    <col min="2047" max="2047" width="4.5" style="141" customWidth="1"/>
    <col min="2048" max="2049" width="3.25" style="141" customWidth="1"/>
    <col min="2050" max="2050" width="21.625" style="141" customWidth="1"/>
    <col min="2051" max="2055" width="14.75" style="141" customWidth="1"/>
    <col min="2056" max="2302" width="9" style="141"/>
    <col min="2303" max="2303" width="4.5" style="141" customWidth="1"/>
    <col min="2304" max="2305" width="3.25" style="141" customWidth="1"/>
    <col min="2306" max="2306" width="21.625" style="141" customWidth="1"/>
    <col min="2307" max="2311" width="14.75" style="141" customWidth="1"/>
    <col min="2312" max="2558" width="9" style="141"/>
    <col min="2559" max="2559" width="4.5" style="141" customWidth="1"/>
    <col min="2560" max="2561" width="3.25" style="141" customWidth="1"/>
    <col min="2562" max="2562" width="21.625" style="141" customWidth="1"/>
    <col min="2563" max="2567" width="14.75" style="141" customWidth="1"/>
    <col min="2568" max="2814" width="9" style="141"/>
    <col min="2815" max="2815" width="4.5" style="141" customWidth="1"/>
    <col min="2816" max="2817" width="3.25" style="141" customWidth="1"/>
    <col min="2818" max="2818" width="21.625" style="141" customWidth="1"/>
    <col min="2819" max="2823" width="14.75" style="141" customWidth="1"/>
    <col min="2824" max="3070" width="9" style="141"/>
    <col min="3071" max="3071" width="4.5" style="141" customWidth="1"/>
    <col min="3072" max="3073" width="3.25" style="141" customWidth="1"/>
    <col min="3074" max="3074" width="21.625" style="141" customWidth="1"/>
    <col min="3075" max="3079" width="14.75" style="141" customWidth="1"/>
    <col min="3080" max="3326" width="9" style="141"/>
    <col min="3327" max="3327" width="4.5" style="141" customWidth="1"/>
    <col min="3328" max="3329" width="3.25" style="141" customWidth="1"/>
    <col min="3330" max="3330" width="21.625" style="141" customWidth="1"/>
    <col min="3331" max="3335" width="14.75" style="141" customWidth="1"/>
    <col min="3336" max="3582" width="9" style="141"/>
    <col min="3583" max="3583" width="4.5" style="141" customWidth="1"/>
    <col min="3584" max="3585" width="3.25" style="141" customWidth="1"/>
    <col min="3586" max="3586" width="21.625" style="141" customWidth="1"/>
    <col min="3587" max="3591" width="14.75" style="141" customWidth="1"/>
    <col min="3592" max="3838" width="9" style="141"/>
    <col min="3839" max="3839" width="4.5" style="141" customWidth="1"/>
    <col min="3840" max="3841" width="3.25" style="141" customWidth="1"/>
    <col min="3842" max="3842" width="21.625" style="141" customWidth="1"/>
    <col min="3843" max="3847" width="14.75" style="141" customWidth="1"/>
    <col min="3848" max="4094" width="9" style="141"/>
    <col min="4095" max="4095" width="4.5" style="141" customWidth="1"/>
    <col min="4096" max="4097" width="3.25" style="141" customWidth="1"/>
    <col min="4098" max="4098" width="21.625" style="141" customWidth="1"/>
    <col min="4099" max="4103" width="14.75" style="141" customWidth="1"/>
    <col min="4104" max="4350" width="9" style="141"/>
    <col min="4351" max="4351" width="4.5" style="141" customWidth="1"/>
    <col min="4352" max="4353" width="3.25" style="141" customWidth="1"/>
    <col min="4354" max="4354" width="21.625" style="141" customWidth="1"/>
    <col min="4355" max="4359" width="14.75" style="141" customWidth="1"/>
    <col min="4360" max="4606" width="9" style="141"/>
    <col min="4607" max="4607" width="4.5" style="141" customWidth="1"/>
    <col min="4608" max="4609" width="3.25" style="141" customWidth="1"/>
    <col min="4610" max="4610" width="21.625" style="141" customWidth="1"/>
    <col min="4611" max="4615" width="14.75" style="141" customWidth="1"/>
    <col min="4616" max="4862" width="9" style="141"/>
    <col min="4863" max="4863" width="4.5" style="141" customWidth="1"/>
    <col min="4864" max="4865" width="3.25" style="141" customWidth="1"/>
    <col min="4866" max="4866" width="21.625" style="141" customWidth="1"/>
    <col min="4867" max="4871" width="14.75" style="141" customWidth="1"/>
    <col min="4872" max="5118" width="9" style="141"/>
    <col min="5119" max="5119" width="4.5" style="141" customWidth="1"/>
    <col min="5120" max="5121" width="3.25" style="141" customWidth="1"/>
    <col min="5122" max="5122" width="21.625" style="141" customWidth="1"/>
    <col min="5123" max="5127" width="14.75" style="141" customWidth="1"/>
    <col min="5128" max="5374" width="9" style="141"/>
    <col min="5375" max="5375" width="4.5" style="141" customWidth="1"/>
    <col min="5376" max="5377" width="3.25" style="141" customWidth="1"/>
    <col min="5378" max="5378" width="21.625" style="141" customWidth="1"/>
    <col min="5379" max="5383" width="14.75" style="141" customWidth="1"/>
    <col min="5384" max="5630" width="9" style="141"/>
    <col min="5631" max="5631" width="4.5" style="141" customWidth="1"/>
    <col min="5632" max="5633" width="3.25" style="141" customWidth="1"/>
    <col min="5634" max="5634" width="21.625" style="141" customWidth="1"/>
    <col min="5635" max="5639" width="14.75" style="141" customWidth="1"/>
    <col min="5640" max="5886" width="9" style="141"/>
    <col min="5887" max="5887" width="4.5" style="141" customWidth="1"/>
    <col min="5888" max="5889" width="3.25" style="141" customWidth="1"/>
    <col min="5890" max="5890" width="21.625" style="141" customWidth="1"/>
    <col min="5891" max="5895" width="14.75" style="141" customWidth="1"/>
    <col min="5896" max="6142" width="9" style="141"/>
    <col min="6143" max="6143" width="4.5" style="141" customWidth="1"/>
    <col min="6144" max="6145" width="3.25" style="141" customWidth="1"/>
    <col min="6146" max="6146" width="21.625" style="141" customWidth="1"/>
    <col min="6147" max="6151" width="14.75" style="141" customWidth="1"/>
    <col min="6152" max="6398" width="9" style="141"/>
    <col min="6399" max="6399" width="4.5" style="141" customWidth="1"/>
    <col min="6400" max="6401" width="3.25" style="141" customWidth="1"/>
    <col min="6402" max="6402" width="21.625" style="141" customWidth="1"/>
    <col min="6403" max="6407" width="14.75" style="141" customWidth="1"/>
    <col min="6408" max="6654" width="9" style="141"/>
    <col min="6655" max="6655" width="4.5" style="141" customWidth="1"/>
    <col min="6656" max="6657" width="3.25" style="141" customWidth="1"/>
    <col min="6658" max="6658" width="21.625" style="141" customWidth="1"/>
    <col min="6659" max="6663" width="14.75" style="141" customWidth="1"/>
    <col min="6664" max="6910" width="9" style="141"/>
    <col min="6911" max="6911" width="4.5" style="141" customWidth="1"/>
    <col min="6912" max="6913" width="3.25" style="141" customWidth="1"/>
    <col min="6914" max="6914" width="21.625" style="141" customWidth="1"/>
    <col min="6915" max="6919" width="14.75" style="141" customWidth="1"/>
    <col min="6920" max="7166" width="9" style="141"/>
    <col min="7167" max="7167" width="4.5" style="141" customWidth="1"/>
    <col min="7168" max="7169" width="3.25" style="141" customWidth="1"/>
    <col min="7170" max="7170" width="21.625" style="141" customWidth="1"/>
    <col min="7171" max="7175" width="14.75" style="141" customWidth="1"/>
    <col min="7176" max="7422" width="9" style="141"/>
    <col min="7423" max="7423" width="4.5" style="141" customWidth="1"/>
    <col min="7424" max="7425" width="3.25" style="141" customWidth="1"/>
    <col min="7426" max="7426" width="21.625" style="141" customWidth="1"/>
    <col min="7427" max="7431" width="14.75" style="141" customWidth="1"/>
    <col min="7432" max="7678" width="9" style="141"/>
    <col min="7679" max="7679" width="4.5" style="141" customWidth="1"/>
    <col min="7680" max="7681" width="3.25" style="141" customWidth="1"/>
    <col min="7682" max="7682" width="21.625" style="141" customWidth="1"/>
    <col min="7683" max="7687" width="14.75" style="141" customWidth="1"/>
    <col min="7688" max="7934" width="9" style="141"/>
    <col min="7935" max="7935" width="4.5" style="141" customWidth="1"/>
    <col min="7936" max="7937" width="3.25" style="141" customWidth="1"/>
    <col min="7938" max="7938" width="21.625" style="141" customWidth="1"/>
    <col min="7939" max="7943" width="14.75" style="141" customWidth="1"/>
    <col min="7944" max="8190" width="9" style="141"/>
    <col min="8191" max="8191" width="4.5" style="141" customWidth="1"/>
    <col min="8192" max="8193" width="3.25" style="141" customWidth="1"/>
    <col min="8194" max="8194" width="21.625" style="141" customWidth="1"/>
    <col min="8195" max="8199" width="14.75" style="141" customWidth="1"/>
    <col min="8200" max="8446" width="9" style="141"/>
    <col min="8447" max="8447" width="4.5" style="141" customWidth="1"/>
    <col min="8448" max="8449" width="3.25" style="141" customWidth="1"/>
    <col min="8450" max="8450" width="21.625" style="141" customWidth="1"/>
    <col min="8451" max="8455" width="14.75" style="141" customWidth="1"/>
    <col min="8456" max="8702" width="9" style="141"/>
    <col min="8703" max="8703" width="4.5" style="141" customWidth="1"/>
    <col min="8704" max="8705" width="3.25" style="141" customWidth="1"/>
    <col min="8706" max="8706" width="21.625" style="141" customWidth="1"/>
    <col min="8707" max="8711" width="14.75" style="141" customWidth="1"/>
    <col min="8712" max="8958" width="9" style="141"/>
    <col min="8959" max="8959" width="4.5" style="141" customWidth="1"/>
    <col min="8960" max="8961" width="3.25" style="141" customWidth="1"/>
    <col min="8962" max="8962" width="21.625" style="141" customWidth="1"/>
    <col min="8963" max="8967" width="14.75" style="141" customWidth="1"/>
    <col min="8968" max="9214" width="9" style="141"/>
    <col min="9215" max="9215" width="4.5" style="141" customWidth="1"/>
    <col min="9216" max="9217" width="3.25" style="141" customWidth="1"/>
    <col min="9218" max="9218" width="21.625" style="141" customWidth="1"/>
    <col min="9219" max="9223" width="14.75" style="141" customWidth="1"/>
    <col min="9224" max="9470" width="9" style="141"/>
    <col min="9471" max="9471" width="4.5" style="141" customWidth="1"/>
    <col min="9472" max="9473" width="3.25" style="141" customWidth="1"/>
    <col min="9474" max="9474" width="21.625" style="141" customWidth="1"/>
    <col min="9475" max="9479" width="14.75" style="141" customWidth="1"/>
    <col min="9480" max="9726" width="9" style="141"/>
    <col min="9727" max="9727" width="4.5" style="141" customWidth="1"/>
    <col min="9728" max="9729" width="3.25" style="141" customWidth="1"/>
    <col min="9730" max="9730" width="21.625" style="141" customWidth="1"/>
    <col min="9731" max="9735" width="14.75" style="141" customWidth="1"/>
    <col min="9736" max="9982" width="9" style="141"/>
    <col min="9983" max="9983" width="4.5" style="141" customWidth="1"/>
    <col min="9984" max="9985" width="3.25" style="141" customWidth="1"/>
    <col min="9986" max="9986" width="21.625" style="141" customWidth="1"/>
    <col min="9987" max="9991" width="14.75" style="141" customWidth="1"/>
    <col min="9992" max="10238" width="9" style="141"/>
    <col min="10239" max="10239" width="4.5" style="141" customWidth="1"/>
    <col min="10240" max="10241" width="3.25" style="141" customWidth="1"/>
    <col min="10242" max="10242" width="21.625" style="141" customWidth="1"/>
    <col min="10243" max="10247" width="14.75" style="141" customWidth="1"/>
    <col min="10248" max="10494" width="9" style="141"/>
    <col min="10495" max="10495" width="4.5" style="141" customWidth="1"/>
    <col min="10496" max="10497" width="3.25" style="141" customWidth="1"/>
    <col min="10498" max="10498" width="21.625" style="141" customWidth="1"/>
    <col min="10499" max="10503" width="14.75" style="141" customWidth="1"/>
    <col min="10504" max="10750" width="9" style="141"/>
    <col min="10751" max="10751" width="4.5" style="141" customWidth="1"/>
    <col min="10752" max="10753" width="3.25" style="141" customWidth="1"/>
    <col min="10754" max="10754" width="21.625" style="141" customWidth="1"/>
    <col min="10755" max="10759" width="14.75" style="141" customWidth="1"/>
    <col min="10760" max="11006" width="9" style="141"/>
    <col min="11007" max="11007" width="4.5" style="141" customWidth="1"/>
    <col min="11008" max="11009" width="3.25" style="141" customWidth="1"/>
    <col min="11010" max="11010" width="21.625" style="141" customWidth="1"/>
    <col min="11011" max="11015" width="14.75" style="141" customWidth="1"/>
    <col min="11016" max="11262" width="9" style="141"/>
    <col min="11263" max="11263" width="4.5" style="141" customWidth="1"/>
    <col min="11264" max="11265" width="3.25" style="141" customWidth="1"/>
    <col min="11266" max="11266" width="21.625" style="141" customWidth="1"/>
    <col min="11267" max="11271" width="14.75" style="141" customWidth="1"/>
    <col min="11272" max="11518" width="9" style="141"/>
    <col min="11519" max="11519" width="4.5" style="141" customWidth="1"/>
    <col min="11520" max="11521" width="3.25" style="141" customWidth="1"/>
    <col min="11522" max="11522" width="21.625" style="141" customWidth="1"/>
    <col min="11523" max="11527" width="14.75" style="141" customWidth="1"/>
    <col min="11528" max="11774" width="9" style="141"/>
    <col min="11775" max="11775" width="4.5" style="141" customWidth="1"/>
    <col min="11776" max="11777" width="3.25" style="141" customWidth="1"/>
    <col min="11778" max="11778" width="21.625" style="141" customWidth="1"/>
    <col min="11779" max="11783" width="14.75" style="141" customWidth="1"/>
    <col min="11784" max="12030" width="9" style="141"/>
    <col min="12031" max="12031" width="4.5" style="141" customWidth="1"/>
    <col min="12032" max="12033" width="3.25" style="141" customWidth="1"/>
    <col min="12034" max="12034" width="21.625" style="141" customWidth="1"/>
    <col min="12035" max="12039" width="14.75" style="141" customWidth="1"/>
    <col min="12040" max="12286" width="9" style="141"/>
    <col min="12287" max="12287" width="4.5" style="141" customWidth="1"/>
    <col min="12288" max="12289" width="3.25" style="141" customWidth="1"/>
    <col min="12290" max="12290" width="21.625" style="141" customWidth="1"/>
    <col min="12291" max="12295" width="14.75" style="141" customWidth="1"/>
    <col min="12296" max="12542" width="9" style="141"/>
    <col min="12543" max="12543" width="4.5" style="141" customWidth="1"/>
    <col min="12544" max="12545" width="3.25" style="141" customWidth="1"/>
    <col min="12546" max="12546" width="21.625" style="141" customWidth="1"/>
    <col min="12547" max="12551" width="14.75" style="141" customWidth="1"/>
    <col min="12552" max="12798" width="9" style="141"/>
    <col min="12799" max="12799" width="4.5" style="141" customWidth="1"/>
    <col min="12800" max="12801" width="3.25" style="141" customWidth="1"/>
    <col min="12802" max="12802" width="21.625" style="141" customWidth="1"/>
    <col min="12803" max="12807" width="14.75" style="141" customWidth="1"/>
    <col min="12808" max="13054" width="9" style="141"/>
    <col min="13055" max="13055" width="4.5" style="141" customWidth="1"/>
    <col min="13056" max="13057" width="3.25" style="141" customWidth="1"/>
    <col min="13058" max="13058" width="21.625" style="141" customWidth="1"/>
    <col min="13059" max="13063" width="14.75" style="141" customWidth="1"/>
    <col min="13064" max="13310" width="9" style="141"/>
    <col min="13311" max="13311" width="4.5" style="141" customWidth="1"/>
    <col min="13312" max="13313" width="3.25" style="141" customWidth="1"/>
    <col min="13314" max="13314" width="21.625" style="141" customWidth="1"/>
    <col min="13315" max="13319" width="14.75" style="141" customWidth="1"/>
    <col min="13320" max="13566" width="9" style="141"/>
    <col min="13567" max="13567" width="4.5" style="141" customWidth="1"/>
    <col min="13568" max="13569" width="3.25" style="141" customWidth="1"/>
    <col min="13570" max="13570" width="21.625" style="141" customWidth="1"/>
    <col min="13571" max="13575" width="14.75" style="141" customWidth="1"/>
    <col min="13576" max="13822" width="9" style="141"/>
    <col min="13823" max="13823" width="4.5" style="141" customWidth="1"/>
    <col min="13824" max="13825" width="3.25" style="141" customWidth="1"/>
    <col min="13826" max="13826" width="21.625" style="141" customWidth="1"/>
    <col min="13827" max="13831" width="14.75" style="141" customWidth="1"/>
    <col min="13832" max="14078" width="9" style="141"/>
    <col min="14079" max="14079" width="4.5" style="141" customWidth="1"/>
    <col min="14080" max="14081" width="3.25" style="141" customWidth="1"/>
    <col min="14082" max="14082" width="21.625" style="141" customWidth="1"/>
    <col min="14083" max="14087" width="14.75" style="141" customWidth="1"/>
    <col min="14088" max="14334" width="9" style="141"/>
    <col min="14335" max="14335" width="4.5" style="141" customWidth="1"/>
    <col min="14336" max="14337" width="3.25" style="141" customWidth="1"/>
    <col min="14338" max="14338" width="21.625" style="141" customWidth="1"/>
    <col min="14339" max="14343" width="14.75" style="141" customWidth="1"/>
    <col min="14344" max="14590" width="9" style="141"/>
    <col min="14591" max="14591" width="4.5" style="141" customWidth="1"/>
    <col min="14592" max="14593" width="3.25" style="141" customWidth="1"/>
    <col min="14594" max="14594" width="21.625" style="141" customWidth="1"/>
    <col min="14595" max="14599" width="14.75" style="141" customWidth="1"/>
    <col min="14600" max="14846" width="9" style="141"/>
    <col min="14847" max="14847" width="4.5" style="141" customWidth="1"/>
    <col min="14848" max="14849" width="3.25" style="141" customWidth="1"/>
    <col min="14850" max="14850" width="21.625" style="141" customWidth="1"/>
    <col min="14851" max="14855" width="14.75" style="141" customWidth="1"/>
    <col min="14856" max="15102" width="9" style="141"/>
    <col min="15103" max="15103" width="4.5" style="141" customWidth="1"/>
    <col min="15104" max="15105" width="3.25" style="141" customWidth="1"/>
    <col min="15106" max="15106" width="21.625" style="141" customWidth="1"/>
    <col min="15107" max="15111" width="14.75" style="141" customWidth="1"/>
    <col min="15112" max="15358" width="9" style="141"/>
    <col min="15359" max="15359" width="4.5" style="141" customWidth="1"/>
    <col min="15360" max="15361" width="3.25" style="141" customWidth="1"/>
    <col min="15362" max="15362" width="21.625" style="141" customWidth="1"/>
    <col min="15363" max="15367" width="14.75" style="141" customWidth="1"/>
    <col min="15368" max="15614" width="9" style="141"/>
    <col min="15615" max="15615" width="4.5" style="141" customWidth="1"/>
    <col min="15616" max="15617" width="3.25" style="141" customWidth="1"/>
    <col min="15618" max="15618" width="21.625" style="141" customWidth="1"/>
    <col min="15619" max="15623" width="14.75" style="141" customWidth="1"/>
    <col min="15624" max="15870" width="9" style="141"/>
    <col min="15871" max="15871" width="4.5" style="141" customWidth="1"/>
    <col min="15872" max="15873" width="3.25" style="141" customWidth="1"/>
    <col min="15874" max="15874" width="21.625" style="141" customWidth="1"/>
    <col min="15875" max="15879" width="14.75" style="141" customWidth="1"/>
    <col min="15880" max="16126" width="9" style="141"/>
    <col min="16127" max="16127" width="4.5" style="141" customWidth="1"/>
    <col min="16128" max="16129" width="3.25" style="141" customWidth="1"/>
    <col min="16130" max="16130" width="21.625" style="141" customWidth="1"/>
    <col min="16131" max="16135" width="14.75" style="141" customWidth="1"/>
    <col min="16136" max="16382" width="9" style="141"/>
    <col min="16383" max="16383" width="9" style="141" customWidth="1"/>
    <col min="16384" max="16384" width="9" style="141"/>
  </cols>
  <sheetData>
    <row r="1" spans="1:9" ht="17.25">
      <c r="A1" s="157" t="s">
        <v>249</v>
      </c>
      <c r="B1" s="156"/>
      <c r="G1" s="155"/>
      <c r="H1" s="155"/>
      <c r="I1" s="155"/>
    </row>
    <row r="2" spans="1:9" s="150" customFormat="1" ht="12" customHeight="1" thickBot="1">
      <c r="A2" s="154"/>
      <c r="B2" s="153"/>
      <c r="C2" s="152"/>
      <c r="D2" s="152"/>
      <c r="E2" s="151"/>
      <c r="F2" s="151"/>
      <c r="G2" s="151"/>
      <c r="H2" s="151"/>
      <c r="I2" s="158" t="s">
        <v>199</v>
      </c>
    </row>
    <row r="3" spans="1:9" ht="27" customHeight="1">
      <c r="A3" s="195" t="s">
        <v>177</v>
      </c>
      <c r="B3" s="196"/>
      <c r="C3" s="196"/>
      <c r="D3" s="197"/>
      <c r="E3" s="171" t="s">
        <v>178</v>
      </c>
      <c r="F3" s="171" t="s">
        <v>203</v>
      </c>
      <c r="G3" s="171" t="s">
        <v>179</v>
      </c>
      <c r="H3" s="171" t="s">
        <v>180</v>
      </c>
      <c r="I3" s="177" t="s">
        <v>181</v>
      </c>
    </row>
    <row r="4" spans="1:9" ht="27" customHeight="1" thickBot="1">
      <c r="A4" s="198"/>
      <c r="B4" s="199"/>
      <c r="C4" s="199"/>
      <c r="D4" s="200"/>
      <c r="E4" s="159" t="s">
        <v>205</v>
      </c>
      <c r="F4" s="159" t="s">
        <v>205</v>
      </c>
      <c r="G4" s="159" t="s">
        <v>205</v>
      </c>
      <c r="H4" s="159" t="s">
        <v>205</v>
      </c>
      <c r="I4" s="178" t="s">
        <v>205</v>
      </c>
    </row>
    <row r="5" spans="1:9" ht="29.25" customHeight="1">
      <c r="A5" s="201" t="s">
        <v>176</v>
      </c>
      <c r="B5" s="188" t="s">
        <v>236</v>
      </c>
      <c r="C5" s="189"/>
      <c r="D5" s="190"/>
      <c r="E5" s="191">
        <f>'[2]人件費、土地賃借料'!B13</f>
        <v>44524811</v>
      </c>
      <c r="F5" s="191">
        <f>'[2]人件費、土地賃借料'!C13</f>
        <v>43469566</v>
      </c>
      <c r="G5" s="191">
        <f>'[2]人件費、土地賃借料'!D13</f>
        <v>44773690</v>
      </c>
      <c r="H5" s="191">
        <f>'[2]人件費、土地賃借料'!E13</f>
        <v>44388569</v>
      </c>
      <c r="I5" s="192">
        <f>'[2]人件費、土地賃借料'!F13</f>
        <v>46139504</v>
      </c>
    </row>
    <row r="6" spans="1:9" ht="29.25" customHeight="1">
      <c r="A6" s="202"/>
      <c r="B6" s="223" t="s">
        <v>235</v>
      </c>
      <c r="C6" s="224"/>
      <c r="D6" s="225"/>
      <c r="E6" s="147">
        <f>'[2]人件費、土地賃借料'!B14</f>
        <v>9632679</v>
      </c>
      <c r="F6" s="147">
        <f>'[2]人件費、土地賃借料'!C14</f>
        <v>10520404</v>
      </c>
      <c r="G6" s="147">
        <f>'[2]人件費、土地賃借料'!D14</f>
        <v>12122224</v>
      </c>
      <c r="H6" s="147">
        <f>'[2]人件費、土地賃借料'!E14</f>
        <v>11028672</v>
      </c>
      <c r="I6" s="193">
        <f>'[2]人件費、土地賃借料'!F14</f>
        <v>11365272</v>
      </c>
    </row>
    <row r="7" spans="1:9" ht="20.25" customHeight="1">
      <c r="A7" s="202"/>
      <c r="B7" s="204" t="s">
        <v>187</v>
      </c>
      <c r="C7" s="207" t="s">
        <v>175</v>
      </c>
      <c r="D7" s="208"/>
      <c r="E7" s="148">
        <v>5504603</v>
      </c>
      <c r="F7" s="148">
        <v>4884206</v>
      </c>
      <c r="G7" s="148">
        <v>5054299</v>
      </c>
      <c r="H7" s="148">
        <v>6742055</v>
      </c>
      <c r="I7" s="179">
        <v>5544019</v>
      </c>
    </row>
    <row r="8" spans="1:9" ht="20.25" customHeight="1">
      <c r="A8" s="202"/>
      <c r="B8" s="205"/>
      <c r="C8" s="209" t="s">
        <v>200</v>
      </c>
      <c r="D8" s="210"/>
      <c r="E8" s="146">
        <v>273870</v>
      </c>
      <c r="F8" s="146">
        <v>288470</v>
      </c>
      <c r="G8" s="146">
        <v>251497</v>
      </c>
      <c r="H8" s="146">
        <v>257525</v>
      </c>
      <c r="I8" s="180">
        <v>258473</v>
      </c>
    </row>
    <row r="9" spans="1:9" ht="20.25" customHeight="1">
      <c r="A9" s="202"/>
      <c r="B9" s="205"/>
      <c r="C9" s="209" t="s">
        <v>182</v>
      </c>
      <c r="D9" s="210"/>
      <c r="E9" s="146">
        <v>7991056</v>
      </c>
      <c r="F9" s="146">
        <v>8902376</v>
      </c>
      <c r="G9" s="146">
        <v>9303557</v>
      </c>
      <c r="H9" s="146">
        <v>9725545</v>
      </c>
      <c r="I9" s="180">
        <v>8403888</v>
      </c>
    </row>
    <row r="10" spans="1:9" ht="20.25" customHeight="1">
      <c r="A10" s="202"/>
      <c r="B10" s="205"/>
      <c r="C10" s="209" t="s">
        <v>183</v>
      </c>
      <c r="D10" s="210"/>
      <c r="E10" s="146">
        <v>0</v>
      </c>
      <c r="F10" s="146">
        <v>0</v>
      </c>
      <c r="G10" s="146">
        <v>120230</v>
      </c>
      <c r="H10" s="146">
        <v>230120</v>
      </c>
      <c r="I10" s="180">
        <v>0</v>
      </c>
    </row>
    <row r="11" spans="1:9" ht="36" customHeight="1">
      <c r="A11" s="202"/>
      <c r="B11" s="205"/>
      <c r="C11" s="211" t="s">
        <v>186</v>
      </c>
      <c r="D11" s="212"/>
      <c r="E11" s="145">
        <v>3185594</v>
      </c>
      <c r="F11" s="145">
        <v>1573383</v>
      </c>
      <c r="G11" s="145">
        <v>3085943</v>
      </c>
      <c r="H11" s="145">
        <v>3657128</v>
      </c>
      <c r="I11" s="181">
        <v>4592609</v>
      </c>
    </row>
    <row r="12" spans="1:9" ht="20.25" customHeight="1">
      <c r="A12" s="202"/>
      <c r="B12" s="205"/>
      <c r="C12" s="211" t="s">
        <v>184</v>
      </c>
      <c r="D12" s="212"/>
      <c r="E12" s="145">
        <v>569584</v>
      </c>
      <c r="F12" s="144">
        <v>6865425</v>
      </c>
      <c r="G12" s="144">
        <v>1237335</v>
      </c>
      <c r="H12" s="144">
        <v>1768140</v>
      </c>
      <c r="I12" s="181">
        <v>3680493</v>
      </c>
    </row>
    <row r="13" spans="1:9" ht="20.25" customHeight="1">
      <c r="A13" s="202"/>
      <c r="B13" s="205"/>
      <c r="C13" s="211" t="s">
        <v>190</v>
      </c>
      <c r="D13" s="212"/>
      <c r="E13" s="164">
        <v>0</v>
      </c>
      <c r="F13" s="164">
        <v>3146573</v>
      </c>
      <c r="G13" s="164">
        <v>89320</v>
      </c>
      <c r="H13" s="164">
        <v>503415</v>
      </c>
      <c r="I13" s="182">
        <v>0</v>
      </c>
    </row>
    <row r="14" spans="1:9" ht="20.25" customHeight="1">
      <c r="A14" s="202"/>
      <c r="B14" s="205"/>
      <c r="C14" s="213" t="s">
        <v>188</v>
      </c>
      <c r="D14" s="214"/>
      <c r="E14" s="164">
        <v>1074018</v>
      </c>
      <c r="F14" s="164">
        <v>1020405</v>
      </c>
      <c r="G14" s="164">
        <v>1212307</v>
      </c>
      <c r="H14" s="164">
        <v>1561447</v>
      </c>
      <c r="I14" s="182">
        <v>2165505</v>
      </c>
    </row>
    <row r="15" spans="1:9" ht="20.25" customHeight="1">
      <c r="A15" s="202"/>
      <c r="B15" s="205"/>
      <c r="C15" s="215" t="s">
        <v>189</v>
      </c>
      <c r="D15" s="216"/>
      <c r="E15" s="145">
        <v>626106</v>
      </c>
      <c r="F15" s="145">
        <v>629892</v>
      </c>
      <c r="G15" s="145">
        <v>2213892</v>
      </c>
      <c r="H15" s="145">
        <v>2213892</v>
      </c>
      <c r="I15" s="181">
        <v>2213892</v>
      </c>
    </row>
    <row r="16" spans="1:9" ht="20.25" customHeight="1">
      <c r="A16" s="202"/>
      <c r="B16" s="205"/>
      <c r="C16" s="222" t="s">
        <v>204</v>
      </c>
      <c r="D16" s="210"/>
      <c r="E16" s="149">
        <v>0</v>
      </c>
      <c r="F16" s="149">
        <v>0</v>
      </c>
      <c r="G16" s="149">
        <v>0</v>
      </c>
      <c r="H16" s="149">
        <v>567791</v>
      </c>
      <c r="I16" s="183">
        <v>564768</v>
      </c>
    </row>
    <row r="17" spans="1:9" ht="20.25" customHeight="1" thickBot="1">
      <c r="A17" s="202"/>
      <c r="B17" s="206"/>
      <c r="C17" s="220" t="s">
        <v>185</v>
      </c>
      <c r="D17" s="221"/>
      <c r="E17" s="143">
        <v>19224831</v>
      </c>
      <c r="F17" s="143">
        <v>27310730</v>
      </c>
      <c r="G17" s="143">
        <v>22568380</v>
      </c>
      <c r="H17" s="143">
        <v>27227058</v>
      </c>
      <c r="I17" s="184">
        <v>27423647</v>
      </c>
    </row>
    <row r="18" spans="1:9" ht="25.5" customHeight="1" thickTop="1" thickBot="1">
      <c r="A18" s="203"/>
      <c r="B18" s="217" t="s">
        <v>232</v>
      </c>
      <c r="C18" s="218"/>
      <c r="D18" s="219"/>
      <c r="E18" s="186">
        <v>73382321</v>
      </c>
      <c r="F18" s="186">
        <v>81300700</v>
      </c>
      <c r="G18" s="186">
        <v>79464294</v>
      </c>
      <c r="H18" s="186">
        <v>82644299</v>
      </c>
      <c r="I18" s="187">
        <v>84928423</v>
      </c>
    </row>
    <row r="19" spans="1:9">
      <c r="G19" s="141"/>
      <c r="H19" s="141"/>
    </row>
  </sheetData>
  <mergeCells count="16">
    <mergeCell ref="A3:D4"/>
    <mergeCell ref="A5:A18"/>
    <mergeCell ref="B7:B17"/>
    <mergeCell ref="C7:D7"/>
    <mergeCell ref="C8:D8"/>
    <mergeCell ref="C9:D9"/>
    <mergeCell ref="C10:D10"/>
    <mergeCell ref="C12:D12"/>
    <mergeCell ref="C13:D13"/>
    <mergeCell ref="C14:D14"/>
    <mergeCell ref="C15:D15"/>
    <mergeCell ref="B18:D18"/>
    <mergeCell ref="C17:D17"/>
    <mergeCell ref="C16:D16"/>
    <mergeCell ref="B6:D6"/>
    <mergeCell ref="C11:D11"/>
  </mergeCells>
  <phoneticPr fontId="1"/>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abSelected="1" topLeftCell="A22" workbookViewId="0">
      <selection activeCell="D32" sqref="D32"/>
    </sheetView>
  </sheetViews>
  <sheetFormatPr defaultRowHeight="18.75"/>
  <cols>
    <col min="1" max="1" width="3.75" bestFit="1" customWidth="1"/>
    <col min="2" max="2" width="15.125" bestFit="1" customWidth="1"/>
    <col min="3" max="3" width="54.625" bestFit="1" customWidth="1"/>
    <col min="4" max="4" width="10.5" bestFit="1" customWidth="1"/>
  </cols>
  <sheetData>
    <row r="1" spans="1:5" ht="19.5" thickBot="1">
      <c r="A1" t="s">
        <v>173</v>
      </c>
    </row>
    <row r="2" spans="1:5">
      <c r="A2" s="119"/>
      <c r="B2" s="120" t="s">
        <v>68</v>
      </c>
      <c r="C2" s="120" t="s">
        <v>78</v>
      </c>
      <c r="D2" s="121" t="s">
        <v>79</v>
      </c>
    </row>
    <row r="3" spans="1:5">
      <c r="A3" s="261" t="s">
        <v>113</v>
      </c>
      <c r="B3" s="1" t="s">
        <v>69</v>
      </c>
      <c r="C3" s="1" t="s">
        <v>118</v>
      </c>
      <c r="D3" s="122">
        <v>0</v>
      </c>
    </row>
    <row r="4" spans="1:5">
      <c r="A4" s="261"/>
      <c r="B4" s="1" t="s">
        <v>70</v>
      </c>
      <c r="C4" s="1" t="s">
        <v>118</v>
      </c>
      <c r="D4" s="122">
        <v>0</v>
      </c>
    </row>
    <row r="5" spans="1:5">
      <c r="A5" s="261"/>
      <c r="B5" s="1" t="s">
        <v>71</v>
      </c>
      <c r="C5" s="1" t="s">
        <v>118</v>
      </c>
      <c r="D5" s="122">
        <v>0</v>
      </c>
    </row>
    <row r="6" spans="1:5" ht="19.5" thickBot="1">
      <c r="A6" s="261"/>
      <c r="B6" s="131" t="s">
        <v>72</v>
      </c>
      <c r="C6" s="71" t="s">
        <v>118</v>
      </c>
      <c r="D6" s="123">
        <v>0</v>
      </c>
    </row>
    <row r="7" spans="1:5" ht="20.25" thickTop="1" thickBot="1">
      <c r="A7" s="262"/>
      <c r="B7" s="265" t="s">
        <v>2</v>
      </c>
      <c r="C7" s="259"/>
      <c r="D7" s="124">
        <f>SUM(D3:D6)</f>
        <v>0</v>
      </c>
    </row>
    <row r="8" spans="1:5" ht="18.75" customHeight="1">
      <c r="A8" s="260" t="s">
        <v>114</v>
      </c>
      <c r="B8" s="118" t="s">
        <v>69</v>
      </c>
      <c r="C8" s="91" t="s">
        <v>110</v>
      </c>
      <c r="D8" s="125">
        <v>94655</v>
      </c>
    </row>
    <row r="9" spans="1:5" ht="18.75" customHeight="1" thickBot="1">
      <c r="A9" s="261"/>
      <c r="B9" s="185" t="s">
        <v>72</v>
      </c>
      <c r="C9" s="3" t="s">
        <v>111</v>
      </c>
      <c r="D9" s="130">
        <v>387860</v>
      </c>
    </row>
    <row r="10" spans="1:5" ht="20.25" thickTop="1" thickBot="1">
      <c r="A10" s="262"/>
      <c r="B10" s="263" t="s">
        <v>2</v>
      </c>
      <c r="C10" s="264"/>
      <c r="D10" s="194">
        <f>SUM(D8:D9)</f>
        <v>482515</v>
      </c>
    </row>
    <row r="11" spans="1:5">
      <c r="A11" s="260" t="s">
        <v>115</v>
      </c>
      <c r="B11" s="267" t="s">
        <v>69</v>
      </c>
      <c r="C11" s="91" t="s">
        <v>120</v>
      </c>
      <c r="D11" s="125">
        <v>17820</v>
      </c>
    </row>
    <row r="12" spans="1:5" ht="19.5" thickBot="1">
      <c r="A12" s="261"/>
      <c r="B12" s="268"/>
      <c r="C12" s="71" t="s">
        <v>121</v>
      </c>
      <c r="D12" s="123">
        <v>71500</v>
      </c>
    </row>
    <row r="13" spans="1:5" ht="20.25" thickTop="1" thickBot="1">
      <c r="A13" s="262"/>
      <c r="B13" s="265" t="s">
        <v>2</v>
      </c>
      <c r="C13" s="259"/>
      <c r="D13" s="124">
        <f>SUM(D11:D12)</f>
        <v>89320</v>
      </c>
    </row>
    <row r="14" spans="1:5">
      <c r="A14" s="260" t="s">
        <v>116</v>
      </c>
      <c r="B14" s="267" t="s">
        <v>69</v>
      </c>
      <c r="C14" s="91" t="s">
        <v>139</v>
      </c>
      <c r="D14" s="125">
        <v>571682</v>
      </c>
      <c r="E14" t="s">
        <v>233</v>
      </c>
    </row>
    <row r="15" spans="1:5">
      <c r="A15" s="266"/>
      <c r="B15" s="228"/>
      <c r="C15" s="4" t="s">
        <v>138</v>
      </c>
      <c r="D15" s="126">
        <v>285467</v>
      </c>
    </row>
    <row r="16" spans="1:5">
      <c r="A16" s="261"/>
      <c r="B16" s="1" t="s">
        <v>70</v>
      </c>
      <c r="C16" s="1" t="s">
        <v>139</v>
      </c>
      <c r="D16" s="122">
        <v>163873</v>
      </c>
      <c r="E16" t="s">
        <v>233</v>
      </c>
    </row>
    <row r="17" spans="1:5">
      <c r="A17" s="261"/>
      <c r="B17" s="226" t="s">
        <v>71</v>
      </c>
      <c r="C17" s="1" t="s">
        <v>139</v>
      </c>
      <c r="D17" s="122">
        <v>65549</v>
      </c>
      <c r="E17" t="s">
        <v>233</v>
      </c>
    </row>
    <row r="18" spans="1:5">
      <c r="A18" s="261"/>
      <c r="B18" s="228"/>
      <c r="C18" s="1" t="s">
        <v>207</v>
      </c>
      <c r="D18" s="122">
        <v>55000</v>
      </c>
    </row>
    <row r="19" spans="1:5">
      <c r="A19" s="261"/>
      <c r="B19" s="230" t="s">
        <v>72</v>
      </c>
      <c r="C19" s="1" t="s">
        <v>140</v>
      </c>
      <c r="D19" s="122">
        <v>473000</v>
      </c>
    </row>
    <row r="20" spans="1:5">
      <c r="A20" s="261"/>
      <c r="B20" s="226"/>
      <c r="C20" s="3" t="s">
        <v>141</v>
      </c>
      <c r="D20" s="130">
        <v>923171</v>
      </c>
    </row>
    <row r="21" spans="1:5">
      <c r="A21" s="261"/>
      <c r="B21" s="226"/>
      <c r="C21" s="3" t="s">
        <v>142</v>
      </c>
      <c r="D21" s="130">
        <v>402600</v>
      </c>
    </row>
    <row r="22" spans="1:5" ht="19.5" thickBot="1">
      <c r="A22" s="261"/>
      <c r="B22" s="226"/>
      <c r="C22" s="3" t="s">
        <v>143</v>
      </c>
      <c r="D22" s="130">
        <v>109780</v>
      </c>
    </row>
    <row r="23" spans="1:5" ht="20.25" thickTop="1" thickBot="1">
      <c r="A23" s="262"/>
      <c r="B23" s="263" t="s">
        <v>2</v>
      </c>
      <c r="C23" s="264"/>
      <c r="D23" s="194">
        <f>SUM(D14:D22)</f>
        <v>3050122</v>
      </c>
    </row>
    <row r="24" spans="1:5">
      <c r="A24" s="266" t="s">
        <v>117</v>
      </c>
      <c r="B24" s="4" t="s">
        <v>69</v>
      </c>
      <c r="C24" s="4" t="s">
        <v>164</v>
      </c>
      <c r="D24" s="126">
        <v>0</v>
      </c>
    </row>
    <row r="25" spans="1:5">
      <c r="A25" s="261"/>
      <c r="B25" s="1" t="s">
        <v>70</v>
      </c>
      <c r="C25" s="1" t="s">
        <v>164</v>
      </c>
      <c r="D25" s="122">
        <v>0</v>
      </c>
    </row>
    <row r="26" spans="1:5">
      <c r="A26" s="261"/>
      <c r="B26" s="1" t="s">
        <v>71</v>
      </c>
      <c r="C26" s="1" t="s">
        <v>164</v>
      </c>
      <c r="D26" s="122">
        <v>0</v>
      </c>
    </row>
    <row r="27" spans="1:5" ht="19.5" thickBot="1">
      <c r="A27" s="261"/>
      <c r="B27" s="127" t="s">
        <v>72</v>
      </c>
      <c r="C27" s="71" t="s">
        <v>164</v>
      </c>
      <c r="D27" s="123">
        <v>0</v>
      </c>
    </row>
    <row r="28" spans="1:5" ht="20.25" thickTop="1" thickBot="1">
      <c r="A28" s="262"/>
      <c r="B28" s="265" t="s">
        <v>2</v>
      </c>
      <c r="C28" s="259"/>
      <c r="D28" s="124">
        <f>SUM(D24:D27)</f>
        <v>0</v>
      </c>
    </row>
    <row r="30" spans="1:5">
      <c r="B30" t="s">
        <v>234</v>
      </c>
    </row>
  </sheetData>
  <mergeCells count="14">
    <mergeCell ref="A8:A10"/>
    <mergeCell ref="B10:C10"/>
    <mergeCell ref="A3:A7"/>
    <mergeCell ref="B7:C7"/>
    <mergeCell ref="A24:A28"/>
    <mergeCell ref="B28:C28"/>
    <mergeCell ref="A11:A13"/>
    <mergeCell ref="B13:C13"/>
    <mergeCell ref="A14:A23"/>
    <mergeCell ref="B19:B22"/>
    <mergeCell ref="B23:C23"/>
    <mergeCell ref="B11:B12"/>
    <mergeCell ref="B14:B15"/>
    <mergeCell ref="B17:B18"/>
  </mergeCells>
  <phoneticPr fontId="1"/>
  <pageMargins left="0.7" right="0.7"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1"/>
  <sheetViews>
    <sheetView topLeftCell="A49" zoomScale="85" zoomScaleNormal="85" workbookViewId="0">
      <selection activeCell="C23" sqref="C23"/>
    </sheetView>
  </sheetViews>
  <sheetFormatPr defaultRowHeight="18.75"/>
  <cols>
    <col min="1" max="1" width="3.75" bestFit="1" customWidth="1"/>
    <col min="2" max="2" width="15.125" bestFit="1" customWidth="1"/>
    <col min="3" max="3" width="63" bestFit="1" customWidth="1"/>
    <col min="4" max="4" width="10.5" bestFit="1" customWidth="1"/>
  </cols>
  <sheetData>
    <row r="1" spans="1:4">
      <c r="A1" t="s">
        <v>94</v>
      </c>
    </row>
    <row r="2" spans="1:4">
      <c r="A2" s="1"/>
      <c r="B2" s="70" t="s">
        <v>68</v>
      </c>
      <c r="C2" s="70" t="s">
        <v>78</v>
      </c>
      <c r="D2" s="70" t="s">
        <v>79</v>
      </c>
    </row>
    <row r="3" spans="1:4" ht="18.75" customHeight="1">
      <c r="A3" s="229" t="s">
        <v>73</v>
      </c>
      <c r="B3" s="226" t="s">
        <v>69</v>
      </c>
      <c r="C3" s="1" t="s">
        <v>87</v>
      </c>
      <c r="D3" s="111">
        <v>74800</v>
      </c>
    </row>
    <row r="4" spans="1:4" ht="18.75" customHeight="1">
      <c r="A4" s="229"/>
      <c r="B4" s="227"/>
      <c r="C4" s="1" t="s">
        <v>88</v>
      </c>
      <c r="D4" s="111">
        <v>60500</v>
      </c>
    </row>
    <row r="5" spans="1:4" ht="18.75" customHeight="1">
      <c r="A5" s="229"/>
      <c r="B5" s="227"/>
      <c r="C5" s="1" t="s">
        <v>89</v>
      </c>
      <c r="D5" s="111">
        <v>192500</v>
      </c>
    </row>
    <row r="6" spans="1:4" ht="18.75" customHeight="1">
      <c r="A6" s="229"/>
      <c r="B6" s="227"/>
      <c r="C6" s="1" t="s">
        <v>90</v>
      </c>
      <c r="D6" s="111">
        <v>82500</v>
      </c>
    </row>
    <row r="7" spans="1:4" ht="18.75" customHeight="1">
      <c r="A7" s="229"/>
      <c r="B7" s="228"/>
      <c r="C7" s="1" t="s">
        <v>174</v>
      </c>
      <c r="D7" s="111">
        <v>38500</v>
      </c>
    </row>
    <row r="8" spans="1:4" ht="18.75" customHeight="1">
      <c r="A8" s="229"/>
      <c r="B8" s="226" t="s">
        <v>72</v>
      </c>
      <c r="C8" s="1" t="s">
        <v>91</v>
      </c>
      <c r="D8" s="111">
        <v>22000</v>
      </c>
    </row>
    <row r="9" spans="1:4" ht="18.75" customHeight="1">
      <c r="A9" s="229"/>
      <c r="B9" s="227"/>
      <c r="C9" s="1" t="s">
        <v>92</v>
      </c>
      <c r="D9" s="111">
        <v>16500</v>
      </c>
    </row>
    <row r="10" spans="1:4">
      <c r="A10" s="229"/>
      <c r="B10" s="228"/>
      <c r="C10" s="1" t="s">
        <v>93</v>
      </c>
      <c r="D10" s="111">
        <v>410300</v>
      </c>
    </row>
    <row r="11" spans="1:4">
      <c r="A11" s="229"/>
      <c r="B11" s="232" t="s">
        <v>2</v>
      </c>
      <c r="C11" s="233"/>
      <c r="D11" s="113">
        <f>SUM(D3:D10)</f>
        <v>897600</v>
      </c>
    </row>
    <row r="12" spans="1:4" ht="18.75" customHeight="1">
      <c r="A12" s="229" t="s">
        <v>76</v>
      </c>
      <c r="B12" s="226" t="s">
        <v>69</v>
      </c>
      <c r="C12" s="1" t="s">
        <v>191</v>
      </c>
      <c r="D12" s="111">
        <v>82500</v>
      </c>
    </row>
    <row r="13" spans="1:4" ht="18.75" customHeight="1">
      <c r="A13" s="229"/>
      <c r="B13" s="227"/>
      <c r="C13" s="1" t="s">
        <v>192</v>
      </c>
      <c r="D13" s="111">
        <v>104500</v>
      </c>
    </row>
    <row r="14" spans="1:4" ht="18.75" customHeight="1">
      <c r="A14" s="229"/>
      <c r="B14" s="228"/>
      <c r="C14" s="1" t="s">
        <v>193</v>
      </c>
      <c r="D14" s="111">
        <v>1389300</v>
      </c>
    </row>
    <row r="15" spans="1:4">
      <c r="A15" s="229"/>
      <c r="B15" s="140" t="s">
        <v>71</v>
      </c>
      <c r="C15" s="1" t="s">
        <v>196</v>
      </c>
      <c r="D15" s="111">
        <v>31900</v>
      </c>
    </row>
    <row r="16" spans="1:4">
      <c r="A16" s="229"/>
      <c r="B16" s="227" t="s">
        <v>72</v>
      </c>
      <c r="C16" s="1" t="s">
        <v>194</v>
      </c>
      <c r="D16" s="111">
        <v>38500</v>
      </c>
    </row>
    <row r="17" spans="1:4">
      <c r="A17" s="229"/>
      <c r="B17" s="228"/>
      <c r="C17" s="1" t="s">
        <v>195</v>
      </c>
      <c r="D17" s="111">
        <v>93500</v>
      </c>
    </row>
    <row r="18" spans="1:4">
      <c r="A18" s="229"/>
      <c r="B18" s="232" t="s">
        <v>2</v>
      </c>
      <c r="C18" s="233"/>
      <c r="D18" s="113">
        <f>SUM(D12:D17)</f>
        <v>1740200</v>
      </c>
    </row>
    <row r="19" spans="1:4">
      <c r="A19" s="229" t="s">
        <v>75</v>
      </c>
      <c r="B19" s="1" t="s">
        <v>69</v>
      </c>
      <c r="C19" s="1" t="s">
        <v>122</v>
      </c>
      <c r="D19" s="111">
        <v>38500</v>
      </c>
    </row>
    <row r="20" spans="1:4">
      <c r="A20" s="229"/>
      <c r="B20" s="226" t="s">
        <v>70</v>
      </c>
      <c r="C20" s="1" t="s">
        <v>131</v>
      </c>
      <c r="D20" s="111">
        <v>39050</v>
      </c>
    </row>
    <row r="21" spans="1:4">
      <c r="A21" s="229"/>
      <c r="B21" s="227"/>
      <c r="C21" s="1" t="s">
        <v>129</v>
      </c>
      <c r="D21" s="111">
        <v>12595</v>
      </c>
    </row>
    <row r="22" spans="1:4">
      <c r="A22" s="229"/>
      <c r="B22" s="228"/>
      <c r="C22" s="1" t="s">
        <v>130</v>
      </c>
      <c r="D22" s="111">
        <v>99000</v>
      </c>
    </row>
    <row r="23" spans="1:4">
      <c r="A23" s="229"/>
      <c r="B23" s="230" t="s">
        <v>72</v>
      </c>
      <c r="C23" s="1" t="s">
        <v>123</v>
      </c>
      <c r="D23" s="111">
        <v>347600</v>
      </c>
    </row>
    <row r="24" spans="1:4">
      <c r="A24" s="229"/>
      <c r="B24" s="226"/>
      <c r="C24" s="3" t="s">
        <v>124</v>
      </c>
      <c r="D24" s="117">
        <v>82500</v>
      </c>
    </row>
    <row r="25" spans="1:4">
      <c r="A25" s="229"/>
      <c r="B25" s="226"/>
      <c r="C25" s="3" t="s">
        <v>125</v>
      </c>
      <c r="D25" s="117">
        <v>66000</v>
      </c>
    </row>
    <row r="26" spans="1:4">
      <c r="A26" s="229"/>
      <c r="B26" s="226"/>
      <c r="C26" s="3" t="s">
        <v>126</v>
      </c>
      <c r="D26" s="117">
        <v>231000</v>
      </c>
    </row>
    <row r="27" spans="1:4">
      <c r="A27" s="229"/>
      <c r="B27" s="226"/>
      <c r="C27" s="3" t="s">
        <v>127</v>
      </c>
      <c r="D27" s="117">
        <v>236500</v>
      </c>
    </row>
    <row r="28" spans="1:4" ht="19.5" thickBot="1">
      <c r="A28" s="229"/>
      <c r="B28" s="231"/>
      <c r="C28" s="71" t="s">
        <v>128</v>
      </c>
      <c r="D28" s="112">
        <v>84590</v>
      </c>
    </row>
    <row r="29" spans="1:4" ht="19.5" thickTop="1">
      <c r="A29" s="229"/>
      <c r="B29" s="232" t="s">
        <v>2</v>
      </c>
      <c r="C29" s="233"/>
      <c r="D29" s="113">
        <f>SUM(D19:D28)</f>
        <v>1237335</v>
      </c>
    </row>
    <row r="30" spans="1:4">
      <c r="A30" s="229" t="s">
        <v>74</v>
      </c>
      <c r="B30" s="226" t="s">
        <v>69</v>
      </c>
      <c r="C30" s="1" t="s">
        <v>144</v>
      </c>
      <c r="D30" s="111">
        <v>24603</v>
      </c>
    </row>
    <row r="31" spans="1:4">
      <c r="A31" s="229"/>
      <c r="B31" s="227"/>
      <c r="C31" s="1" t="s">
        <v>145</v>
      </c>
      <c r="D31" s="111">
        <v>54901</v>
      </c>
    </row>
    <row r="32" spans="1:4">
      <c r="A32" s="229"/>
      <c r="B32" s="227"/>
      <c r="C32" s="1" t="s">
        <v>146</v>
      </c>
      <c r="D32" s="111">
        <v>74918</v>
      </c>
    </row>
    <row r="33" spans="1:4">
      <c r="A33" s="229"/>
      <c r="B33" s="227"/>
      <c r="C33" s="1" t="s">
        <v>147</v>
      </c>
      <c r="D33" s="111">
        <v>266200</v>
      </c>
    </row>
    <row r="34" spans="1:4">
      <c r="A34" s="229"/>
      <c r="B34" s="227"/>
      <c r="C34" s="1" t="s">
        <v>148</v>
      </c>
      <c r="D34" s="111">
        <v>2399870</v>
      </c>
    </row>
    <row r="35" spans="1:4">
      <c r="A35" s="229"/>
      <c r="B35" s="227"/>
      <c r="C35" s="1" t="s">
        <v>149</v>
      </c>
      <c r="D35" s="111">
        <v>847000</v>
      </c>
    </row>
    <row r="36" spans="1:4">
      <c r="A36" s="229"/>
      <c r="B36" s="227"/>
      <c r="C36" s="1" t="s">
        <v>150</v>
      </c>
      <c r="D36" s="111">
        <v>396000</v>
      </c>
    </row>
    <row r="37" spans="1:4">
      <c r="A37" s="229"/>
      <c r="B37" s="227"/>
      <c r="C37" s="1" t="s">
        <v>151</v>
      </c>
      <c r="D37" s="111">
        <v>46824</v>
      </c>
    </row>
    <row r="38" spans="1:4">
      <c r="A38" s="229"/>
      <c r="B38" s="227"/>
      <c r="C38" s="1" t="s">
        <v>152</v>
      </c>
      <c r="D38" s="111">
        <v>41690</v>
      </c>
    </row>
    <row r="39" spans="1:4">
      <c r="A39" s="229"/>
      <c r="B39" s="227"/>
      <c r="C39" s="1" t="s">
        <v>153</v>
      </c>
      <c r="D39" s="111">
        <v>37400</v>
      </c>
    </row>
    <row r="40" spans="1:4">
      <c r="A40" s="229"/>
      <c r="B40" s="227"/>
      <c r="C40" s="1" t="s">
        <v>155</v>
      </c>
      <c r="D40" s="111">
        <v>357272</v>
      </c>
    </row>
    <row r="41" spans="1:4">
      <c r="A41" s="229"/>
      <c r="B41" s="228"/>
      <c r="C41" s="1" t="s">
        <v>156</v>
      </c>
      <c r="D41" s="111">
        <v>70236</v>
      </c>
    </row>
    <row r="42" spans="1:4">
      <c r="A42" s="229"/>
      <c r="B42" s="226" t="s">
        <v>72</v>
      </c>
      <c r="C42" s="1" t="s">
        <v>157</v>
      </c>
      <c r="D42" s="111">
        <v>71500</v>
      </c>
    </row>
    <row r="43" spans="1:4">
      <c r="A43" s="229"/>
      <c r="B43" s="227"/>
      <c r="C43" s="1" t="s">
        <v>144</v>
      </c>
      <c r="D43" s="111">
        <v>165734</v>
      </c>
    </row>
    <row r="44" spans="1:4">
      <c r="A44" s="229"/>
      <c r="B44" s="227"/>
      <c r="C44" s="1" t="s">
        <v>158</v>
      </c>
      <c r="D44" s="111">
        <v>37400</v>
      </c>
    </row>
    <row r="45" spans="1:4">
      <c r="A45" s="229"/>
      <c r="B45" s="227"/>
      <c r="C45" s="1" t="s">
        <v>159</v>
      </c>
      <c r="D45" s="111">
        <v>59455</v>
      </c>
    </row>
    <row r="46" spans="1:4">
      <c r="A46" s="229"/>
      <c r="B46" s="227"/>
      <c r="C46" s="1" t="s">
        <v>160</v>
      </c>
      <c r="D46" s="111">
        <v>110000</v>
      </c>
    </row>
    <row r="47" spans="1:4">
      <c r="A47" s="229"/>
      <c r="B47" s="227"/>
      <c r="C47" s="1" t="s">
        <v>161</v>
      </c>
      <c r="D47" s="111">
        <v>211200</v>
      </c>
    </row>
    <row r="48" spans="1:4">
      <c r="A48" s="229"/>
      <c r="B48" s="227"/>
      <c r="C48" s="1" t="s">
        <v>162</v>
      </c>
      <c r="D48" s="111">
        <v>98644</v>
      </c>
    </row>
    <row r="49" spans="1:4">
      <c r="A49" s="229"/>
      <c r="B49" s="227"/>
      <c r="C49" s="1" t="s">
        <v>154</v>
      </c>
      <c r="D49" s="111">
        <v>470478</v>
      </c>
    </row>
    <row r="50" spans="1:4">
      <c r="A50" s="229"/>
      <c r="B50" s="228"/>
      <c r="C50" s="1" t="s">
        <v>163</v>
      </c>
      <c r="D50" s="111">
        <v>495000</v>
      </c>
    </row>
    <row r="51" spans="1:4">
      <c r="A51" s="229"/>
      <c r="B51" s="232" t="s">
        <v>2</v>
      </c>
      <c r="C51" s="233"/>
      <c r="D51" s="113">
        <f>SUM(D30:D50)</f>
        <v>6336325</v>
      </c>
    </row>
    <row r="52" spans="1:4">
      <c r="A52" s="229" t="s">
        <v>77</v>
      </c>
      <c r="B52" s="226" t="s">
        <v>69</v>
      </c>
      <c r="C52" s="1" t="s">
        <v>165</v>
      </c>
      <c r="D52" s="111">
        <v>12960</v>
      </c>
    </row>
    <row r="53" spans="1:4">
      <c r="A53" s="229"/>
      <c r="B53" s="227"/>
      <c r="C53" s="1" t="s">
        <v>166</v>
      </c>
      <c r="D53" s="111">
        <v>41040</v>
      </c>
    </row>
    <row r="54" spans="1:4">
      <c r="A54" s="229"/>
      <c r="B54" s="227"/>
      <c r="C54" s="1" t="s">
        <v>165</v>
      </c>
      <c r="D54" s="111">
        <v>19440</v>
      </c>
    </row>
    <row r="55" spans="1:4">
      <c r="A55" s="229"/>
      <c r="B55" s="227"/>
      <c r="C55" s="1" t="s">
        <v>167</v>
      </c>
      <c r="D55" s="111">
        <v>79326</v>
      </c>
    </row>
    <row r="56" spans="1:4">
      <c r="A56" s="229"/>
      <c r="B56" s="228"/>
      <c r="C56" s="1" t="s">
        <v>168</v>
      </c>
      <c r="D56" s="111">
        <v>142776</v>
      </c>
    </row>
    <row r="57" spans="1:4">
      <c r="A57" s="229"/>
      <c r="B57" s="230" t="s">
        <v>72</v>
      </c>
      <c r="C57" s="1" t="s">
        <v>169</v>
      </c>
      <c r="D57" s="111">
        <v>100170</v>
      </c>
    </row>
    <row r="58" spans="1:4">
      <c r="A58" s="229"/>
      <c r="B58" s="226"/>
      <c r="C58" s="3" t="s">
        <v>170</v>
      </c>
      <c r="D58" s="117">
        <v>92772</v>
      </c>
    </row>
    <row r="59" spans="1:4">
      <c r="A59" s="229"/>
      <c r="B59" s="226"/>
      <c r="C59" s="3" t="s">
        <v>171</v>
      </c>
      <c r="D59" s="117">
        <v>16200</v>
      </c>
    </row>
    <row r="60" spans="1:4" ht="19.5" thickBot="1">
      <c r="A60" s="229"/>
      <c r="B60" s="231"/>
      <c r="C60" s="71" t="s">
        <v>172</v>
      </c>
      <c r="D60" s="112">
        <v>64900</v>
      </c>
    </row>
    <row r="61" spans="1:4" ht="19.5" thickTop="1">
      <c r="A61" s="229"/>
      <c r="B61" s="232" t="s">
        <v>2</v>
      </c>
      <c r="C61" s="233"/>
      <c r="D61" s="113">
        <f>SUM(D52:D60)</f>
        <v>569584</v>
      </c>
    </row>
  </sheetData>
  <mergeCells count="20">
    <mergeCell ref="A3:A11"/>
    <mergeCell ref="B8:B10"/>
    <mergeCell ref="B11:C11"/>
    <mergeCell ref="B3:B7"/>
    <mergeCell ref="B52:B56"/>
    <mergeCell ref="A52:A61"/>
    <mergeCell ref="B57:B60"/>
    <mergeCell ref="B61:C61"/>
    <mergeCell ref="B12:B14"/>
    <mergeCell ref="A19:A29"/>
    <mergeCell ref="B23:B28"/>
    <mergeCell ref="B29:C29"/>
    <mergeCell ref="A30:A51"/>
    <mergeCell ref="B51:C51"/>
    <mergeCell ref="A12:A18"/>
    <mergeCell ref="B18:C18"/>
    <mergeCell ref="B30:B41"/>
    <mergeCell ref="B42:B50"/>
    <mergeCell ref="B20:B22"/>
    <mergeCell ref="B16:B17"/>
  </mergeCells>
  <phoneticPr fontId="1"/>
  <pageMargins left="0.7" right="0.7" top="0.75" bottom="0.75" header="0.3" footer="0.3"/>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topLeftCell="A10" zoomScale="90" zoomScaleNormal="90" workbookViewId="0">
      <selection activeCell="A2" sqref="A2"/>
    </sheetView>
  </sheetViews>
  <sheetFormatPr defaultRowHeight="18.75"/>
  <cols>
    <col min="1" max="1" width="5.25" customWidth="1"/>
    <col min="2" max="2" width="15.125" bestFit="1" customWidth="1"/>
    <col min="3" max="3" width="56.625" bestFit="1" customWidth="1"/>
    <col min="4" max="4" width="10.5" bestFit="1" customWidth="1"/>
  </cols>
  <sheetData>
    <row r="1" spans="1:4">
      <c r="A1" t="s">
        <v>250</v>
      </c>
    </row>
    <row r="3" spans="1:4">
      <c r="A3" s="1"/>
      <c r="B3" s="70" t="s">
        <v>68</v>
      </c>
      <c r="C3" s="70" t="s">
        <v>78</v>
      </c>
      <c r="D3" s="70" t="s">
        <v>79</v>
      </c>
    </row>
    <row r="4" spans="1:4" ht="18.75" customHeight="1">
      <c r="A4" s="234" t="s">
        <v>113</v>
      </c>
      <c r="B4" s="1" t="s">
        <v>69</v>
      </c>
      <c r="C4" s="1" t="s">
        <v>80</v>
      </c>
      <c r="D4" s="111">
        <v>2842758</v>
      </c>
    </row>
    <row r="5" spans="1:4" ht="19.5" thickBot="1">
      <c r="A5" s="234"/>
      <c r="B5" s="72" t="s">
        <v>72</v>
      </c>
      <c r="C5" s="71" t="s">
        <v>80</v>
      </c>
      <c r="D5" s="112">
        <v>757900.00000000012</v>
      </c>
    </row>
    <row r="6" spans="1:4" ht="19.5" thickTop="1">
      <c r="A6" s="234"/>
      <c r="B6" s="232" t="s">
        <v>2</v>
      </c>
      <c r="C6" s="233"/>
      <c r="D6" s="113">
        <f>SUM(D4:D5)</f>
        <v>3600658</v>
      </c>
    </row>
    <row r="7" spans="1:4" ht="18.75" customHeight="1">
      <c r="A7" s="234" t="s">
        <v>114</v>
      </c>
      <c r="B7" s="1" t="s">
        <v>69</v>
      </c>
      <c r="C7" s="1" t="s">
        <v>80</v>
      </c>
      <c r="D7" s="111">
        <v>2277056</v>
      </c>
    </row>
    <row r="8" spans="1:4" ht="19.5" thickBot="1">
      <c r="A8" s="234"/>
      <c r="B8" s="72" t="s">
        <v>72</v>
      </c>
      <c r="C8" s="71" t="s">
        <v>80</v>
      </c>
      <c r="D8" s="112">
        <v>738455</v>
      </c>
    </row>
    <row r="9" spans="1:4" ht="19.5" thickTop="1">
      <c r="A9" s="234"/>
      <c r="B9" s="232" t="s">
        <v>2</v>
      </c>
      <c r="C9" s="233"/>
      <c r="D9" s="113">
        <f>SUM(D7:D8)</f>
        <v>3015511</v>
      </c>
    </row>
    <row r="10" spans="1:4" ht="18.75" customHeight="1">
      <c r="A10" s="234" t="s">
        <v>115</v>
      </c>
      <c r="B10" s="1" t="s">
        <v>69</v>
      </c>
      <c r="C10" s="1" t="s">
        <v>80</v>
      </c>
      <c r="D10" s="111">
        <v>2272634</v>
      </c>
    </row>
    <row r="11" spans="1:4" ht="19.5" thickBot="1">
      <c r="A11" s="234"/>
      <c r="B11" s="72" t="s">
        <v>72</v>
      </c>
      <c r="C11" s="71" t="s">
        <v>80</v>
      </c>
      <c r="D11" s="112">
        <v>65805</v>
      </c>
    </row>
    <row r="12" spans="1:4" ht="19.5" thickTop="1">
      <c r="A12" s="234"/>
      <c r="B12" s="232" t="s">
        <v>2</v>
      </c>
      <c r="C12" s="233"/>
      <c r="D12" s="113">
        <f>SUM(D10:D11)</f>
        <v>2338439</v>
      </c>
    </row>
    <row r="13" spans="1:4" ht="18.75" customHeight="1">
      <c r="A13" s="234" t="s">
        <v>116</v>
      </c>
      <c r="B13" s="1" t="s">
        <v>69</v>
      </c>
      <c r="C13" s="1" t="s">
        <v>80</v>
      </c>
      <c r="D13" s="111">
        <v>1162487</v>
      </c>
    </row>
    <row r="14" spans="1:4" ht="19.5" thickBot="1">
      <c r="A14" s="234"/>
      <c r="B14" s="72" t="s">
        <v>72</v>
      </c>
      <c r="C14" s="71" t="s">
        <v>80</v>
      </c>
      <c r="D14" s="112">
        <v>640582</v>
      </c>
    </row>
    <row r="15" spans="1:4" ht="19.5" thickTop="1">
      <c r="A15" s="234"/>
      <c r="B15" s="232" t="s">
        <v>2</v>
      </c>
      <c r="C15" s="233"/>
      <c r="D15" s="113">
        <f>SUM(D13:D14)</f>
        <v>1803069</v>
      </c>
    </row>
    <row r="16" spans="1:4" ht="18.75" customHeight="1">
      <c r="A16" s="234" t="s">
        <v>117</v>
      </c>
      <c r="B16" s="1" t="s">
        <v>69</v>
      </c>
      <c r="C16" s="1" t="s">
        <v>80</v>
      </c>
      <c r="D16" s="111">
        <v>1582501</v>
      </c>
    </row>
    <row r="17" spans="1:4" ht="19.5" thickBot="1">
      <c r="A17" s="234"/>
      <c r="B17" s="72" t="s">
        <v>72</v>
      </c>
      <c r="C17" s="71" t="s">
        <v>80</v>
      </c>
      <c r="D17" s="112">
        <v>784913</v>
      </c>
    </row>
    <row r="18" spans="1:4" ht="19.5" thickTop="1">
      <c r="A18" s="234"/>
      <c r="B18" s="232" t="s">
        <v>2</v>
      </c>
      <c r="C18" s="233"/>
      <c r="D18" s="113">
        <f>SUM(D16:D17)</f>
        <v>2367414</v>
      </c>
    </row>
  </sheetData>
  <mergeCells count="10">
    <mergeCell ref="B12:C12"/>
    <mergeCell ref="B15:C15"/>
    <mergeCell ref="B18:C18"/>
    <mergeCell ref="B9:C9"/>
    <mergeCell ref="A4:A6"/>
    <mergeCell ref="B6:C6"/>
    <mergeCell ref="A13:A15"/>
    <mergeCell ref="A16:A18"/>
    <mergeCell ref="A7:A9"/>
    <mergeCell ref="A10:A12"/>
  </mergeCells>
  <phoneticPr fontId="1"/>
  <pageMargins left="0.7" right="0.7" top="0.75" bottom="0.75" header="0.3" footer="0.3"/>
  <pageSetup paperSize="9" scale="92"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7"/>
  <sheetViews>
    <sheetView zoomScale="85" zoomScaleNormal="85" workbookViewId="0">
      <pane xSplit="6" ySplit="1" topLeftCell="X5" activePane="bottomRight" state="frozen"/>
      <selection pane="topRight" activeCell="G1" sqref="G1"/>
      <selection pane="bottomLeft" activeCell="A2" sqref="A2"/>
      <selection pane="bottomRight" activeCell="Z14" sqref="Z14"/>
    </sheetView>
  </sheetViews>
  <sheetFormatPr defaultColWidth="9" defaultRowHeight="24.95" customHeight="1"/>
  <cols>
    <col min="1" max="1" width="7.5" style="9" bestFit="1" customWidth="1"/>
    <col min="2" max="2" width="25.625" style="8" customWidth="1"/>
    <col min="3" max="3" width="12.25" style="7" bestFit="1" customWidth="1"/>
    <col min="4" max="4" width="2.25" style="5" bestFit="1" customWidth="1"/>
    <col min="5" max="5" width="2.25" style="5" customWidth="1"/>
    <col min="6" max="6" width="10.5" style="7" bestFit="1" customWidth="1"/>
    <col min="7" max="50" width="8.125" style="7" customWidth="1"/>
    <col min="51" max="52" width="9" style="5"/>
    <col min="53" max="53" width="15.5" style="6" bestFit="1" customWidth="1"/>
    <col min="54" max="16384" width="9" style="5"/>
  </cols>
  <sheetData>
    <row r="1" spans="1:53" s="60" customFormat="1" ht="52.5" customHeight="1">
      <c r="A1" s="69"/>
      <c r="B1" s="68"/>
      <c r="C1" s="68"/>
      <c r="D1" s="63"/>
      <c r="E1" s="63"/>
      <c r="F1" s="63" t="s">
        <v>2</v>
      </c>
      <c r="G1" s="63" t="s">
        <v>67</v>
      </c>
      <c r="H1" s="63" t="s">
        <v>66</v>
      </c>
      <c r="I1" s="63" t="s">
        <v>65</v>
      </c>
      <c r="J1" s="63" t="s">
        <v>64</v>
      </c>
      <c r="K1" s="63" t="s">
        <v>63</v>
      </c>
      <c r="L1" s="63" t="s">
        <v>62</v>
      </c>
      <c r="M1" s="67" t="s">
        <v>61</v>
      </c>
      <c r="N1" s="64" t="s">
        <v>60</v>
      </c>
      <c r="O1" s="63" t="s">
        <v>59</v>
      </c>
      <c r="P1" s="63" t="s">
        <v>58</v>
      </c>
      <c r="Q1" s="63" t="s">
        <v>57</v>
      </c>
      <c r="R1" s="63" t="s">
        <v>56</v>
      </c>
      <c r="S1" s="64" t="s">
        <v>55</v>
      </c>
      <c r="T1" s="63" t="s">
        <v>54</v>
      </c>
      <c r="U1" s="63" t="s">
        <v>53</v>
      </c>
      <c r="V1" s="64" t="s">
        <v>52</v>
      </c>
      <c r="W1" s="63" t="s">
        <v>51</v>
      </c>
      <c r="X1" s="63" t="s">
        <v>50</v>
      </c>
      <c r="Y1" s="63" t="s">
        <v>49</v>
      </c>
      <c r="Z1" s="66" t="s">
        <v>48</v>
      </c>
      <c r="AA1" s="64" t="s">
        <v>47</v>
      </c>
      <c r="AB1" s="63" t="s">
        <v>46</v>
      </c>
      <c r="AC1" s="63" t="s">
        <v>45</v>
      </c>
      <c r="AD1" s="66" t="s">
        <v>44</v>
      </c>
      <c r="AE1" s="66" t="s">
        <v>43</v>
      </c>
      <c r="AF1" s="65" t="s">
        <v>42</v>
      </c>
      <c r="AG1" s="63" t="s">
        <v>41</v>
      </c>
      <c r="AH1" s="63" t="s">
        <v>40</v>
      </c>
      <c r="AI1" s="63" t="s">
        <v>39</v>
      </c>
      <c r="AJ1" s="63" t="s">
        <v>38</v>
      </c>
      <c r="AK1" s="63" t="s">
        <v>37</v>
      </c>
      <c r="AL1" s="63" t="s">
        <v>36</v>
      </c>
      <c r="AM1" s="63" t="s">
        <v>35</v>
      </c>
      <c r="AN1" s="64" t="s">
        <v>34</v>
      </c>
      <c r="AO1" s="64" t="s">
        <v>33</v>
      </c>
      <c r="AP1" s="63" t="s">
        <v>32</v>
      </c>
      <c r="AQ1" s="63" t="s">
        <v>31</v>
      </c>
      <c r="AR1" s="63" t="s">
        <v>30</v>
      </c>
      <c r="AS1" s="63" t="s">
        <v>29</v>
      </c>
      <c r="AT1" s="63" t="s">
        <v>28</v>
      </c>
      <c r="AU1" s="63" t="s">
        <v>27</v>
      </c>
      <c r="AV1" s="62" t="s">
        <v>26</v>
      </c>
      <c r="AW1" s="62" t="s">
        <v>25</v>
      </c>
      <c r="AX1" s="62" t="s">
        <v>24</v>
      </c>
      <c r="AY1" s="61" t="s">
        <v>23</v>
      </c>
      <c r="AZ1" s="237" t="s">
        <v>22</v>
      </c>
      <c r="BA1" s="237"/>
    </row>
    <row r="2" spans="1:53" ht="18" customHeight="1">
      <c r="A2" s="238" t="e">
        <f>#REF!</f>
        <v>#REF!</v>
      </c>
      <c r="B2" s="238"/>
      <c r="C2" s="59" t="s">
        <v>21</v>
      </c>
      <c r="D2" s="58"/>
      <c r="E2" s="58"/>
      <c r="F2" s="55">
        <f>SUM(G2:AX2)</f>
        <v>25796</v>
      </c>
      <c r="G2" s="55">
        <v>166</v>
      </c>
      <c r="H2" s="55">
        <v>192</v>
      </c>
      <c r="I2" s="55">
        <v>120</v>
      </c>
      <c r="J2" s="55">
        <v>688</v>
      </c>
      <c r="K2" s="55">
        <v>315</v>
      </c>
      <c r="L2" s="54">
        <v>450</v>
      </c>
      <c r="M2" s="56">
        <v>2537</v>
      </c>
      <c r="N2" s="55">
        <v>443</v>
      </c>
      <c r="O2" s="55">
        <v>1782</v>
      </c>
      <c r="P2" s="55">
        <v>634</v>
      </c>
      <c r="Q2" s="55">
        <v>933</v>
      </c>
      <c r="R2" s="55">
        <v>352</v>
      </c>
      <c r="S2" s="55">
        <v>660</v>
      </c>
      <c r="T2" s="54">
        <v>555</v>
      </c>
      <c r="U2" s="55">
        <v>1769</v>
      </c>
      <c r="V2" s="55">
        <v>284</v>
      </c>
      <c r="W2" s="55">
        <v>2617</v>
      </c>
      <c r="X2" s="55">
        <v>1075</v>
      </c>
      <c r="Y2" s="55">
        <v>1359</v>
      </c>
      <c r="Z2" s="57">
        <v>1270</v>
      </c>
      <c r="AA2" s="55">
        <v>188</v>
      </c>
      <c r="AB2" s="55">
        <v>118</v>
      </c>
      <c r="AC2" s="55">
        <v>406</v>
      </c>
      <c r="AD2" s="56">
        <v>278</v>
      </c>
      <c r="AE2" s="56">
        <v>110</v>
      </c>
      <c r="AF2" s="56">
        <v>57</v>
      </c>
      <c r="AG2" s="55">
        <v>130</v>
      </c>
      <c r="AH2" s="55">
        <v>295</v>
      </c>
      <c r="AI2" s="55">
        <v>270</v>
      </c>
      <c r="AJ2" s="55">
        <v>315</v>
      </c>
      <c r="AK2" s="54">
        <v>235</v>
      </c>
      <c r="AL2" s="55">
        <v>504</v>
      </c>
      <c r="AM2" s="55">
        <v>295</v>
      </c>
      <c r="AN2" s="55">
        <v>375</v>
      </c>
      <c r="AO2" s="55">
        <v>472</v>
      </c>
      <c r="AP2" s="55">
        <v>1403</v>
      </c>
      <c r="AQ2" s="55">
        <v>364</v>
      </c>
      <c r="AR2" s="55">
        <v>333</v>
      </c>
      <c r="AS2" s="55">
        <v>280</v>
      </c>
      <c r="AT2" s="55">
        <v>298</v>
      </c>
      <c r="AU2" s="54">
        <v>383</v>
      </c>
      <c r="AV2" s="54">
        <v>82</v>
      </c>
      <c r="AW2" s="54">
        <v>79</v>
      </c>
      <c r="AX2" s="54">
        <v>325</v>
      </c>
      <c r="AY2" s="19">
        <v>325</v>
      </c>
      <c r="AZ2" s="5">
        <v>1</v>
      </c>
      <c r="BA2" s="6" t="s">
        <v>20</v>
      </c>
    </row>
    <row r="3" spans="1:53" ht="18" customHeight="1">
      <c r="A3" s="235" t="s">
        <v>19</v>
      </c>
      <c r="B3" s="235"/>
      <c r="C3" s="53" t="s">
        <v>11</v>
      </c>
      <c r="D3" s="43">
        <v>1</v>
      </c>
      <c r="E3" s="43"/>
      <c r="F3" s="41">
        <f>SUM(G3:AX3)</f>
        <v>25850</v>
      </c>
      <c r="G3" s="41">
        <v>166</v>
      </c>
      <c r="H3" s="41">
        <v>192</v>
      </c>
      <c r="I3" s="41">
        <v>120</v>
      </c>
      <c r="J3" s="41">
        <v>688</v>
      </c>
      <c r="K3" s="41">
        <v>315</v>
      </c>
      <c r="L3" s="41">
        <v>450</v>
      </c>
      <c r="M3" s="42">
        <v>2537</v>
      </c>
      <c r="N3" s="41">
        <v>443</v>
      </c>
      <c r="O3" s="41">
        <v>1782</v>
      </c>
      <c r="P3" s="41">
        <v>634</v>
      </c>
      <c r="Q3" s="41">
        <v>933</v>
      </c>
      <c r="R3" s="41">
        <v>352</v>
      </c>
      <c r="S3" s="41">
        <v>660</v>
      </c>
      <c r="T3" s="41">
        <v>555</v>
      </c>
      <c r="U3" s="41">
        <v>1769</v>
      </c>
      <c r="V3" s="41">
        <v>284</v>
      </c>
      <c r="W3" s="41">
        <v>2617</v>
      </c>
      <c r="X3" s="41">
        <v>1075</v>
      </c>
      <c r="Y3" s="41">
        <v>1359</v>
      </c>
      <c r="Z3" s="42">
        <v>1270</v>
      </c>
      <c r="AA3" s="41">
        <v>188</v>
      </c>
      <c r="AB3" s="41">
        <v>118</v>
      </c>
      <c r="AC3" s="41">
        <v>460</v>
      </c>
      <c r="AD3" s="42">
        <v>278</v>
      </c>
      <c r="AE3" s="42">
        <v>110</v>
      </c>
      <c r="AF3" s="42">
        <v>57</v>
      </c>
      <c r="AG3" s="41">
        <v>130</v>
      </c>
      <c r="AH3" s="41">
        <v>295</v>
      </c>
      <c r="AI3" s="41">
        <v>270</v>
      </c>
      <c r="AJ3" s="41">
        <v>315</v>
      </c>
      <c r="AK3" s="41">
        <v>235</v>
      </c>
      <c r="AL3" s="41">
        <v>504</v>
      </c>
      <c r="AM3" s="41">
        <v>295</v>
      </c>
      <c r="AN3" s="41">
        <v>375</v>
      </c>
      <c r="AO3" s="41">
        <v>472</v>
      </c>
      <c r="AP3" s="41">
        <v>1403</v>
      </c>
      <c r="AQ3" s="41">
        <v>364</v>
      </c>
      <c r="AR3" s="41">
        <v>333</v>
      </c>
      <c r="AS3" s="41">
        <v>280</v>
      </c>
      <c r="AT3" s="41">
        <v>298</v>
      </c>
      <c r="AU3" s="41">
        <v>383</v>
      </c>
      <c r="AV3" s="41">
        <v>82</v>
      </c>
      <c r="AW3" s="41">
        <v>79</v>
      </c>
      <c r="AX3" s="41">
        <v>325</v>
      </c>
      <c r="AY3" s="19">
        <v>325</v>
      </c>
      <c r="AZ3" s="5">
        <v>2</v>
      </c>
      <c r="BA3" s="6" t="s">
        <v>18</v>
      </c>
    </row>
    <row r="4" spans="1:53" ht="18" customHeight="1">
      <c r="A4" s="236"/>
      <c r="B4" s="236"/>
      <c r="C4" s="50" t="s">
        <v>10</v>
      </c>
      <c r="D4" s="49"/>
      <c r="E4" s="49"/>
      <c r="F4" s="48">
        <f>SUM(G4:AX4)</f>
        <v>1.0000000000000002</v>
      </c>
      <c r="G4" s="46">
        <f t="shared" ref="G4:AX4" si="0">G3/$F$3</f>
        <v>6.421663442940039E-3</v>
      </c>
      <c r="H4" s="46">
        <f t="shared" si="0"/>
        <v>7.4274661508704062E-3</v>
      </c>
      <c r="I4" s="46">
        <f t="shared" si="0"/>
        <v>4.6421663442940036E-3</v>
      </c>
      <c r="J4" s="46">
        <f t="shared" si="0"/>
        <v>2.6615087040618955E-2</v>
      </c>
      <c r="K4" s="46">
        <f t="shared" si="0"/>
        <v>1.218568665377176E-2</v>
      </c>
      <c r="L4" s="46">
        <f t="shared" si="0"/>
        <v>1.7408123791102514E-2</v>
      </c>
      <c r="M4" s="47">
        <f t="shared" si="0"/>
        <v>9.81431334622824E-2</v>
      </c>
      <c r="N4" s="46">
        <f t="shared" si="0"/>
        <v>1.7137330754352031E-2</v>
      </c>
      <c r="O4" s="46">
        <f t="shared" si="0"/>
        <v>6.8936170212765963E-2</v>
      </c>
      <c r="P4" s="46">
        <f t="shared" si="0"/>
        <v>2.4526112185686653E-2</v>
      </c>
      <c r="Q4" s="46">
        <f t="shared" si="0"/>
        <v>3.6092843326885879E-2</v>
      </c>
      <c r="R4" s="46">
        <f t="shared" si="0"/>
        <v>1.3617021276595745E-2</v>
      </c>
      <c r="S4" s="46">
        <f t="shared" si="0"/>
        <v>2.553191489361702E-2</v>
      </c>
      <c r="T4" s="46">
        <f t="shared" si="0"/>
        <v>2.1470019342359769E-2</v>
      </c>
      <c r="U4" s="46">
        <f t="shared" si="0"/>
        <v>6.8433268858800772E-2</v>
      </c>
      <c r="V4" s="46">
        <f t="shared" si="0"/>
        <v>1.0986460348162476E-2</v>
      </c>
      <c r="W4" s="46">
        <f t="shared" si="0"/>
        <v>0.10123791102514507</v>
      </c>
      <c r="X4" s="46">
        <f t="shared" si="0"/>
        <v>4.1586073500967116E-2</v>
      </c>
      <c r="Y4" s="46">
        <f t="shared" si="0"/>
        <v>5.2572533849129591E-2</v>
      </c>
      <c r="Z4" s="47">
        <f t="shared" si="0"/>
        <v>4.9129593810444877E-2</v>
      </c>
      <c r="AA4" s="46">
        <f t="shared" si="0"/>
        <v>7.2727272727272727E-3</v>
      </c>
      <c r="AB4" s="46">
        <f t="shared" si="0"/>
        <v>4.5647969052224372E-3</v>
      </c>
      <c r="AC4" s="46">
        <f t="shared" si="0"/>
        <v>1.7794970986460348E-2</v>
      </c>
      <c r="AD4" s="47">
        <f t="shared" si="0"/>
        <v>1.0754352030947776E-2</v>
      </c>
      <c r="AE4" s="47">
        <f t="shared" si="0"/>
        <v>4.2553191489361703E-3</v>
      </c>
      <c r="AF4" s="47">
        <f t="shared" si="0"/>
        <v>2.2050290135396519E-3</v>
      </c>
      <c r="AG4" s="46">
        <f t="shared" si="0"/>
        <v>5.0290135396518377E-3</v>
      </c>
      <c r="AH4" s="46">
        <f t="shared" si="0"/>
        <v>1.1411992263056094E-2</v>
      </c>
      <c r="AI4" s="46">
        <f t="shared" si="0"/>
        <v>1.0444874274661509E-2</v>
      </c>
      <c r="AJ4" s="46">
        <f t="shared" si="0"/>
        <v>1.218568665377176E-2</v>
      </c>
      <c r="AK4" s="46">
        <f t="shared" si="0"/>
        <v>9.0909090909090905E-3</v>
      </c>
      <c r="AL4" s="46">
        <f t="shared" si="0"/>
        <v>1.9497098646034817E-2</v>
      </c>
      <c r="AM4" s="46">
        <f t="shared" si="0"/>
        <v>1.1411992263056094E-2</v>
      </c>
      <c r="AN4" s="46">
        <f t="shared" si="0"/>
        <v>1.4506769825918761E-2</v>
      </c>
      <c r="AO4" s="46">
        <f t="shared" si="0"/>
        <v>1.8259187620889749E-2</v>
      </c>
      <c r="AP4" s="46">
        <f t="shared" si="0"/>
        <v>5.427466150870406E-2</v>
      </c>
      <c r="AQ4" s="46">
        <f t="shared" si="0"/>
        <v>1.4081237911025146E-2</v>
      </c>
      <c r="AR4" s="46">
        <f t="shared" si="0"/>
        <v>1.288201160541586E-2</v>
      </c>
      <c r="AS4" s="46">
        <f t="shared" si="0"/>
        <v>1.0831721470019342E-2</v>
      </c>
      <c r="AT4" s="46">
        <f t="shared" si="0"/>
        <v>1.1528046421663442E-2</v>
      </c>
      <c r="AU4" s="46">
        <f t="shared" si="0"/>
        <v>1.4816247582205028E-2</v>
      </c>
      <c r="AV4" s="46">
        <f t="shared" si="0"/>
        <v>3.1721470019342359E-3</v>
      </c>
      <c r="AW4" s="46">
        <f t="shared" si="0"/>
        <v>3.056092843326886E-3</v>
      </c>
      <c r="AX4" s="46">
        <f t="shared" si="0"/>
        <v>1.2572533849129593E-2</v>
      </c>
      <c r="AY4" s="19"/>
      <c r="AZ4" s="5">
        <v>3</v>
      </c>
      <c r="BA4" s="6" t="s">
        <v>17</v>
      </c>
    </row>
    <row r="5" spans="1:53" ht="18" customHeight="1">
      <c r="A5" s="235" t="s">
        <v>16</v>
      </c>
      <c r="B5" s="235"/>
      <c r="C5" s="53" t="s">
        <v>11</v>
      </c>
      <c r="D5" s="43">
        <v>2</v>
      </c>
      <c r="E5" s="43"/>
      <c r="F5" s="41">
        <f t="shared" ref="F5:F10" si="1">SUM(G5:AV5)</f>
        <v>20130</v>
      </c>
      <c r="G5" s="41">
        <f t="shared" ref="G5:L5" si="2">G3</f>
        <v>166</v>
      </c>
      <c r="H5" s="41">
        <f t="shared" si="2"/>
        <v>192</v>
      </c>
      <c r="I5" s="41">
        <f t="shared" si="2"/>
        <v>120</v>
      </c>
      <c r="J5" s="41">
        <f t="shared" si="2"/>
        <v>688</v>
      </c>
      <c r="K5" s="41">
        <f t="shared" si="2"/>
        <v>315</v>
      </c>
      <c r="L5" s="41">
        <f t="shared" si="2"/>
        <v>450</v>
      </c>
      <c r="M5" s="42"/>
      <c r="N5" s="41"/>
      <c r="O5" s="41"/>
      <c r="P5" s="41">
        <f t="shared" ref="P5:AN5" si="3">P3</f>
        <v>634</v>
      </c>
      <c r="Q5" s="41">
        <f t="shared" si="3"/>
        <v>933</v>
      </c>
      <c r="R5" s="41">
        <f t="shared" si="3"/>
        <v>352</v>
      </c>
      <c r="S5" s="41">
        <f t="shared" si="3"/>
        <v>660</v>
      </c>
      <c r="T5" s="41">
        <f t="shared" si="3"/>
        <v>555</v>
      </c>
      <c r="U5" s="41">
        <f t="shared" si="3"/>
        <v>1769</v>
      </c>
      <c r="V5" s="41">
        <f t="shared" si="3"/>
        <v>284</v>
      </c>
      <c r="W5" s="41">
        <f t="shared" si="3"/>
        <v>2617</v>
      </c>
      <c r="X5" s="41">
        <f t="shared" si="3"/>
        <v>1075</v>
      </c>
      <c r="Y5" s="41">
        <f t="shared" si="3"/>
        <v>1359</v>
      </c>
      <c r="Z5" s="42">
        <f t="shared" si="3"/>
        <v>1270</v>
      </c>
      <c r="AA5" s="41">
        <f t="shared" si="3"/>
        <v>188</v>
      </c>
      <c r="AB5" s="41">
        <f t="shared" si="3"/>
        <v>118</v>
      </c>
      <c r="AC5" s="41">
        <f t="shared" si="3"/>
        <v>460</v>
      </c>
      <c r="AD5" s="42">
        <f t="shared" si="3"/>
        <v>278</v>
      </c>
      <c r="AE5" s="42">
        <f t="shared" si="3"/>
        <v>110</v>
      </c>
      <c r="AF5" s="42">
        <f t="shared" si="3"/>
        <v>57</v>
      </c>
      <c r="AG5" s="41">
        <f t="shared" si="3"/>
        <v>130</v>
      </c>
      <c r="AH5" s="41">
        <f t="shared" si="3"/>
        <v>295</v>
      </c>
      <c r="AI5" s="41">
        <f t="shared" si="3"/>
        <v>270</v>
      </c>
      <c r="AJ5" s="41">
        <f t="shared" si="3"/>
        <v>315</v>
      </c>
      <c r="AK5" s="41">
        <f t="shared" si="3"/>
        <v>235</v>
      </c>
      <c r="AL5" s="41">
        <f t="shared" si="3"/>
        <v>504</v>
      </c>
      <c r="AM5" s="41">
        <f t="shared" si="3"/>
        <v>295</v>
      </c>
      <c r="AN5" s="41">
        <f t="shared" si="3"/>
        <v>375</v>
      </c>
      <c r="AO5" s="41"/>
      <c r="AP5" s="41">
        <f t="shared" ref="AP5:AU5" si="4">AP3</f>
        <v>1403</v>
      </c>
      <c r="AQ5" s="41">
        <f t="shared" si="4"/>
        <v>364</v>
      </c>
      <c r="AR5" s="41">
        <f t="shared" si="4"/>
        <v>333</v>
      </c>
      <c r="AS5" s="41">
        <f t="shared" si="4"/>
        <v>280</v>
      </c>
      <c r="AT5" s="41">
        <f t="shared" si="4"/>
        <v>298</v>
      </c>
      <c r="AU5" s="41">
        <f t="shared" si="4"/>
        <v>383</v>
      </c>
      <c r="AV5" s="41"/>
      <c r="AW5" s="41"/>
      <c r="AX5" s="41"/>
      <c r="AY5" s="19"/>
      <c r="AZ5" s="5">
        <v>4</v>
      </c>
      <c r="BA5" s="6" t="s">
        <v>15</v>
      </c>
    </row>
    <row r="6" spans="1:53" ht="18" customHeight="1">
      <c r="A6" s="236"/>
      <c r="B6" s="236"/>
      <c r="C6" s="50" t="s">
        <v>10</v>
      </c>
      <c r="D6" s="49"/>
      <c r="E6" s="49"/>
      <c r="F6" s="48">
        <f t="shared" si="1"/>
        <v>1</v>
      </c>
      <c r="G6" s="46">
        <f t="shared" ref="G6:AX6" si="5">G5/$F$5</f>
        <v>8.2463984103328374E-3</v>
      </c>
      <c r="H6" s="46">
        <f t="shared" si="5"/>
        <v>9.5380029806259314E-3</v>
      </c>
      <c r="I6" s="46">
        <f t="shared" si="5"/>
        <v>5.9612518628912071E-3</v>
      </c>
      <c r="J6" s="46">
        <f t="shared" si="5"/>
        <v>3.4177844013909588E-2</v>
      </c>
      <c r="K6" s="46">
        <f t="shared" si="5"/>
        <v>1.564828614008942E-2</v>
      </c>
      <c r="L6" s="46">
        <f t="shared" si="5"/>
        <v>2.2354694485842028E-2</v>
      </c>
      <c r="M6" s="47">
        <f t="shared" si="5"/>
        <v>0</v>
      </c>
      <c r="N6" s="46">
        <f t="shared" si="5"/>
        <v>0</v>
      </c>
      <c r="O6" s="46">
        <f t="shared" si="5"/>
        <v>0</v>
      </c>
      <c r="P6" s="46">
        <f t="shared" si="5"/>
        <v>3.1495280675608542E-2</v>
      </c>
      <c r="Q6" s="46">
        <f t="shared" si="5"/>
        <v>4.6348733233979138E-2</v>
      </c>
      <c r="R6" s="46">
        <f t="shared" si="5"/>
        <v>1.7486338797814208E-2</v>
      </c>
      <c r="S6" s="46">
        <f t="shared" si="5"/>
        <v>3.2786885245901641E-2</v>
      </c>
      <c r="T6" s="46">
        <f t="shared" si="5"/>
        <v>2.7570789865871834E-2</v>
      </c>
      <c r="U6" s="46">
        <f t="shared" si="5"/>
        <v>8.7878787878787876E-2</v>
      </c>
      <c r="V6" s="46">
        <f t="shared" si="5"/>
        <v>1.410829607550919E-2</v>
      </c>
      <c r="W6" s="46">
        <f t="shared" si="5"/>
        <v>0.13000496770988573</v>
      </c>
      <c r="X6" s="46">
        <f t="shared" si="5"/>
        <v>5.3402881271733732E-2</v>
      </c>
      <c r="Y6" s="46">
        <f t="shared" si="5"/>
        <v>6.7511177347242921E-2</v>
      </c>
      <c r="Z6" s="47">
        <f t="shared" si="5"/>
        <v>6.3089915548931938E-2</v>
      </c>
      <c r="AA6" s="46">
        <f t="shared" si="5"/>
        <v>9.3392945851962245E-3</v>
      </c>
      <c r="AB6" s="46">
        <f t="shared" si="5"/>
        <v>5.8618976651763537E-3</v>
      </c>
      <c r="AC6" s="46">
        <f t="shared" si="5"/>
        <v>2.2851465474416296E-2</v>
      </c>
      <c r="AD6" s="47">
        <f t="shared" si="5"/>
        <v>1.3810233482364631E-2</v>
      </c>
      <c r="AE6" s="47">
        <f t="shared" si="5"/>
        <v>5.4644808743169399E-3</v>
      </c>
      <c r="AF6" s="47">
        <f t="shared" si="5"/>
        <v>2.8315946348733234E-3</v>
      </c>
      <c r="AG6" s="46">
        <f t="shared" si="5"/>
        <v>6.4580228514654744E-3</v>
      </c>
      <c r="AH6" s="46">
        <f t="shared" si="5"/>
        <v>1.4654744162940884E-2</v>
      </c>
      <c r="AI6" s="46">
        <f t="shared" si="5"/>
        <v>1.3412816691505217E-2</v>
      </c>
      <c r="AJ6" s="46">
        <f t="shared" si="5"/>
        <v>1.564828614008942E-2</v>
      </c>
      <c r="AK6" s="46">
        <f t="shared" si="5"/>
        <v>1.167411823149528E-2</v>
      </c>
      <c r="AL6" s="46">
        <f t="shared" si="5"/>
        <v>2.503725782414307E-2</v>
      </c>
      <c r="AM6" s="46">
        <f t="shared" si="5"/>
        <v>1.4654744162940884E-2</v>
      </c>
      <c r="AN6" s="46">
        <f t="shared" si="5"/>
        <v>1.8628912071535022E-2</v>
      </c>
      <c r="AO6" s="46">
        <f t="shared" si="5"/>
        <v>0</v>
      </c>
      <c r="AP6" s="46">
        <f t="shared" si="5"/>
        <v>6.9696969696969702E-2</v>
      </c>
      <c r="AQ6" s="46">
        <f t="shared" si="5"/>
        <v>1.808246398410333E-2</v>
      </c>
      <c r="AR6" s="46">
        <f t="shared" si="5"/>
        <v>1.6542473919523099E-2</v>
      </c>
      <c r="AS6" s="46">
        <f t="shared" si="5"/>
        <v>1.3909587680079483E-2</v>
      </c>
      <c r="AT6" s="46">
        <f t="shared" si="5"/>
        <v>1.4803775459513165E-2</v>
      </c>
      <c r="AU6" s="46">
        <f t="shared" si="5"/>
        <v>1.9026328862394436E-2</v>
      </c>
      <c r="AV6" s="46">
        <f t="shared" si="5"/>
        <v>0</v>
      </c>
      <c r="AW6" s="46">
        <f t="shared" si="5"/>
        <v>0</v>
      </c>
      <c r="AX6" s="46">
        <f t="shared" si="5"/>
        <v>0</v>
      </c>
      <c r="AY6" s="19"/>
      <c r="AZ6" s="5">
        <v>5</v>
      </c>
      <c r="BA6" s="6" t="s">
        <v>14</v>
      </c>
    </row>
    <row r="7" spans="1:53" ht="18" customHeight="1">
      <c r="A7" s="235" t="s">
        <v>13</v>
      </c>
      <c r="B7" s="235"/>
      <c r="C7" s="45" t="s">
        <v>11</v>
      </c>
      <c r="D7" s="44">
        <v>3</v>
      </c>
      <c r="E7" s="44"/>
      <c r="F7" s="51">
        <f t="shared" si="1"/>
        <v>17668</v>
      </c>
      <c r="G7" s="51">
        <f>G3</f>
        <v>166</v>
      </c>
      <c r="H7" s="51"/>
      <c r="I7" s="51">
        <f>I3</f>
        <v>120</v>
      </c>
      <c r="J7" s="51">
        <f>J3</f>
        <v>688</v>
      </c>
      <c r="K7" s="51">
        <f>K3</f>
        <v>315</v>
      </c>
      <c r="L7" s="51"/>
      <c r="M7" s="52"/>
      <c r="N7" s="51"/>
      <c r="O7" s="51"/>
      <c r="P7" s="51">
        <f>P3</f>
        <v>634</v>
      </c>
      <c r="Q7" s="51">
        <f>Q3</f>
        <v>933</v>
      </c>
      <c r="R7" s="51">
        <f>R3</f>
        <v>352</v>
      </c>
      <c r="S7" s="51">
        <f>S3</f>
        <v>660</v>
      </c>
      <c r="T7" s="51">
        <f>T3-40</f>
        <v>515</v>
      </c>
      <c r="U7" s="51">
        <f t="shared" ref="U7:AA7" si="6">U3</f>
        <v>1769</v>
      </c>
      <c r="V7" s="51">
        <f t="shared" si="6"/>
        <v>284</v>
      </c>
      <c r="W7" s="51">
        <f t="shared" si="6"/>
        <v>2617</v>
      </c>
      <c r="X7" s="51">
        <f t="shared" si="6"/>
        <v>1075</v>
      </c>
      <c r="Y7" s="51">
        <f t="shared" si="6"/>
        <v>1359</v>
      </c>
      <c r="Z7" s="52">
        <f t="shared" si="6"/>
        <v>1270</v>
      </c>
      <c r="AA7" s="51">
        <f t="shared" si="6"/>
        <v>188</v>
      </c>
      <c r="AB7" s="51"/>
      <c r="AC7" s="51">
        <f>AC3</f>
        <v>460</v>
      </c>
      <c r="AD7" s="52">
        <f>AD3</f>
        <v>278</v>
      </c>
      <c r="AE7" s="52">
        <f>AE3</f>
        <v>110</v>
      </c>
      <c r="AF7" s="52"/>
      <c r="AG7" s="51">
        <f>AG3</f>
        <v>130</v>
      </c>
      <c r="AH7" s="51">
        <f>AH3</f>
        <v>295</v>
      </c>
      <c r="AI7" s="51">
        <f>AI3</f>
        <v>270</v>
      </c>
      <c r="AJ7" s="51"/>
      <c r="AK7" s="51">
        <f>AK3</f>
        <v>235</v>
      </c>
      <c r="AL7" s="51">
        <f>AL3</f>
        <v>504</v>
      </c>
      <c r="AM7" s="51"/>
      <c r="AN7" s="51">
        <f>AN3</f>
        <v>375</v>
      </c>
      <c r="AO7" s="51"/>
      <c r="AP7" s="51">
        <f>AP3</f>
        <v>1403</v>
      </c>
      <c r="AQ7" s="51"/>
      <c r="AR7" s="51"/>
      <c r="AS7" s="51">
        <v>280</v>
      </c>
      <c r="AT7" s="51"/>
      <c r="AU7" s="51">
        <f>AU3</f>
        <v>383</v>
      </c>
      <c r="AV7" s="51"/>
      <c r="AW7" s="51"/>
      <c r="AX7" s="51"/>
      <c r="AY7" s="19"/>
    </row>
    <row r="8" spans="1:53" ht="18" customHeight="1">
      <c r="A8" s="236"/>
      <c r="B8" s="236"/>
      <c r="C8" s="50" t="s">
        <v>10</v>
      </c>
      <c r="D8" s="49"/>
      <c r="E8" s="49"/>
      <c r="F8" s="48">
        <f t="shared" si="1"/>
        <v>1</v>
      </c>
      <c r="G8" s="46">
        <f t="shared" ref="G8:AX8" si="7">G7/$F$7</f>
        <v>9.395517319447589E-3</v>
      </c>
      <c r="H8" s="46">
        <f t="shared" si="7"/>
        <v>0</v>
      </c>
      <c r="I8" s="46">
        <f t="shared" si="7"/>
        <v>6.7919402309259682E-3</v>
      </c>
      <c r="J8" s="46">
        <f t="shared" si="7"/>
        <v>3.8940457323975552E-2</v>
      </c>
      <c r="K8" s="46">
        <f t="shared" si="7"/>
        <v>1.7828843106180665E-2</v>
      </c>
      <c r="L8" s="46">
        <f t="shared" si="7"/>
        <v>0</v>
      </c>
      <c r="M8" s="47">
        <f t="shared" si="7"/>
        <v>0</v>
      </c>
      <c r="N8" s="46">
        <f t="shared" si="7"/>
        <v>0</v>
      </c>
      <c r="O8" s="46">
        <f t="shared" si="7"/>
        <v>0</v>
      </c>
      <c r="P8" s="46">
        <f t="shared" si="7"/>
        <v>3.5884084220058864E-2</v>
      </c>
      <c r="Q8" s="46">
        <f t="shared" si="7"/>
        <v>5.2807335295449398E-2</v>
      </c>
      <c r="R8" s="46">
        <f t="shared" si="7"/>
        <v>1.9923024677382838E-2</v>
      </c>
      <c r="S8" s="46">
        <f t="shared" si="7"/>
        <v>3.7355671270092823E-2</v>
      </c>
      <c r="T8" s="46">
        <f t="shared" si="7"/>
        <v>2.9148743491057279E-2</v>
      </c>
      <c r="U8" s="46">
        <f t="shared" si="7"/>
        <v>0.10012451890423364</v>
      </c>
      <c r="V8" s="46">
        <f t="shared" si="7"/>
        <v>1.6074258546524792E-2</v>
      </c>
      <c r="W8" s="46">
        <f t="shared" si="7"/>
        <v>0.14812089653611049</v>
      </c>
      <c r="X8" s="46">
        <f t="shared" si="7"/>
        <v>6.0844464568711794E-2</v>
      </c>
      <c r="Y8" s="46">
        <f t="shared" si="7"/>
        <v>7.6918723115236592E-2</v>
      </c>
      <c r="Z8" s="47">
        <f t="shared" si="7"/>
        <v>7.188136744396649E-2</v>
      </c>
      <c r="AA8" s="46">
        <f t="shared" si="7"/>
        <v>1.0640706361784016E-2</v>
      </c>
      <c r="AB8" s="46">
        <f t="shared" si="7"/>
        <v>0</v>
      </c>
      <c r="AC8" s="46">
        <f t="shared" si="7"/>
        <v>2.6035770885216209E-2</v>
      </c>
      <c r="AD8" s="47">
        <f t="shared" si="7"/>
        <v>1.5734661534978493E-2</v>
      </c>
      <c r="AE8" s="47">
        <f t="shared" si="7"/>
        <v>6.2259452116821372E-3</v>
      </c>
      <c r="AF8" s="47">
        <f t="shared" si="7"/>
        <v>0</v>
      </c>
      <c r="AG8" s="46">
        <f t="shared" si="7"/>
        <v>7.3579352501697984E-3</v>
      </c>
      <c r="AH8" s="46">
        <f t="shared" si="7"/>
        <v>1.6696853067693005E-2</v>
      </c>
      <c r="AI8" s="46">
        <f t="shared" si="7"/>
        <v>1.5281865519583427E-2</v>
      </c>
      <c r="AJ8" s="46">
        <f t="shared" si="7"/>
        <v>0</v>
      </c>
      <c r="AK8" s="46">
        <f t="shared" si="7"/>
        <v>1.3300882952230021E-2</v>
      </c>
      <c r="AL8" s="46">
        <f t="shared" si="7"/>
        <v>2.8526148969889066E-2</v>
      </c>
      <c r="AM8" s="46">
        <f t="shared" si="7"/>
        <v>0</v>
      </c>
      <c r="AN8" s="46">
        <f t="shared" si="7"/>
        <v>2.122481322164365E-2</v>
      </c>
      <c r="AO8" s="46">
        <f t="shared" si="7"/>
        <v>0</v>
      </c>
      <c r="AP8" s="46">
        <f t="shared" si="7"/>
        <v>7.9409101199909446E-2</v>
      </c>
      <c r="AQ8" s="46">
        <f t="shared" si="7"/>
        <v>0</v>
      </c>
      <c r="AR8" s="46">
        <f t="shared" si="7"/>
        <v>0</v>
      </c>
      <c r="AS8" s="46">
        <f t="shared" si="7"/>
        <v>1.5847860538827259E-2</v>
      </c>
      <c r="AT8" s="46">
        <f t="shared" si="7"/>
        <v>0</v>
      </c>
      <c r="AU8" s="46">
        <f t="shared" si="7"/>
        <v>2.1677609237038716E-2</v>
      </c>
      <c r="AV8" s="46">
        <f t="shared" si="7"/>
        <v>0</v>
      </c>
      <c r="AW8" s="46">
        <f t="shared" si="7"/>
        <v>0</v>
      </c>
      <c r="AX8" s="46">
        <f t="shared" si="7"/>
        <v>0</v>
      </c>
      <c r="AY8" s="19"/>
      <c r="BA8" s="5"/>
    </row>
    <row r="9" spans="1:53" ht="18" customHeight="1">
      <c r="A9" s="235" t="s">
        <v>12</v>
      </c>
      <c r="B9" s="235"/>
      <c r="C9" s="45" t="s">
        <v>11</v>
      </c>
      <c r="D9" s="44">
        <v>4</v>
      </c>
      <c r="E9" s="43"/>
      <c r="F9" s="41">
        <f t="shared" si="1"/>
        <v>5536</v>
      </c>
      <c r="G9" s="41"/>
      <c r="H9" s="41"/>
      <c r="I9" s="41"/>
      <c r="J9" s="41"/>
      <c r="K9" s="41"/>
      <c r="L9" s="41">
        <f>L3</f>
        <v>450</v>
      </c>
      <c r="M9" s="42">
        <v>932</v>
      </c>
      <c r="N9" s="41"/>
      <c r="O9" s="41">
        <f>O3</f>
        <v>1782</v>
      </c>
      <c r="P9" s="41"/>
      <c r="Q9" s="41"/>
      <c r="R9" s="41"/>
      <c r="S9" s="41"/>
      <c r="T9" s="41">
        <v>40</v>
      </c>
      <c r="U9" s="41"/>
      <c r="V9" s="41"/>
      <c r="W9" s="41"/>
      <c r="X9" s="41"/>
      <c r="Y9" s="41"/>
      <c r="Z9" s="42">
        <f>Z3</f>
        <v>1270</v>
      </c>
      <c r="AA9" s="41"/>
      <c r="AB9" s="41">
        <f>AB3</f>
        <v>118</v>
      </c>
      <c r="AC9" s="41"/>
      <c r="AD9" s="42"/>
      <c r="AE9" s="42"/>
      <c r="AF9" s="42">
        <f>AF3</f>
        <v>57</v>
      </c>
      <c r="AG9" s="41"/>
      <c r="AH9" s="41"/>
      <c r="AI9" s="41"/>
      <c r="AJ9" s="41"/>
      <c r="AK9" s="41"/>
      <c r="AL9" s="41"/>
      <c r="AM9" s="41"/>
      <c r="AN9" s="41"/>
      <c r="AO9" s="41">
        <f>AO3</f>
        <v>472</v>
      </c>
      <c r="AP9" s="41"/>
      <c r="AQ9" s="41"/>
      <c r="AR9" s="41">
        <f>AR3</f>
        <v>333</v>
      </c>
      <c r="AS9" s="41"/>
      <c r="AT9" s="41"/>
      <c r="AU9" s="41"/>
      <c r="AV9" s="41">
        <f>AV3</f>
        <v>82</v>
      </c>
      <c r="AW9" s="41">
        <f>AW3</f>
        <v>79</v>
      </c>
      <c r="AX9" s="41">
        <f>AX3</f>
        <v>325</v>
      </c>
      <c r="AY9" s="19"/>
    </row>
    <row r="10" spans="1:53" ht="18" customHeight="1">
      <c r="A10" s="236"/>
      <c r="B10" s="236"/>
      <c r="C10" s="40" t="s">
        <v>10</v>
      </c>
      <c r="D10" s="39"/>
      <c r="E10" s="39"/>
      <c r="F10" s="38">
        <f t="shared" si="1"/>
        <v>0.99999999999999989</v>
      </c>
      <c r="G10" s="36">
        <f t="shared" ref="G10:AX10" si="8">G9/$F$9</f>
        <v>0</v>
      </c>
      <c r="H10" s="36">
        <f t="shared" si="8"/>
        <v>0</v>
      </c>
      <c r="I10" s="36">
        <f t="shared" si="8"/>
        <v>0</v>
      </c>
      <c r="J10" s="36">
        <f t="shared" si="8"/>
        <v>0</v>
      </c>
      <c r="K10" s="36">
        <f t="shared" si="8"/>
        <v>0</v>
      </c>
      <c r="L10" s="36">
        <f t="shared" si="8"/>
        <v>8.1286127167630062E-2</v>
      </c>
      <c r="M10" s="37">
        <f t="shared" si="8"/>
        <v>0.16835260115606937</v>
      </c>
      <c r="N10" s="36">
        <f t="shared" si="8"/>
        <v>0</v>
      </c>
      <c r="O10" s="36">
        <f t="shared" si="8"/>
        <v>0.32189306358381503</v>
      </c>
      <c r="P10" s="36">
        <f t="shared" si="8"/>
        <v>0</v>
      </c>
      <c r="Q10" s="36">
        <f t="shared" si="8"/>
        <v>0</v>
      </c>
      <c r="R10" s="36">
        <f t="shared" si="8"/>
        <v>0</v>
      </c>
      <c r="S10" s="36">
        <f t="shared" si="8"/>
        <v>0</v>
      </c>
      <c r="T10" s="36">
        <f t="shared" si="8"/>
        <v>7.2254335260115606E-3</v>
      </c>
      <c r="U10" s="36">
        <f t="shared" si="8"/>
        <v>0</v>
      </c>
      <c r="V10" s="36">
        <f t="shared" si="8"/>
        <v>0</v>
      </c>
      <c r="W10" s="36">
        <f t="shared" si="8"/>
        <v>0</v>
      </c>
      <c r="X10" s="36">
        <f t="shared" si="8"/>
        <v>0</v>
      </c>
      <c r="Y10" s="36">
        <f t="shared" si="8"/>
        <v>0</v>
      </c>
      <c r="Z10" s="37">
        <f t="shared" si="8"/>
        <v>0.22940751445086704</v>
      </c>
      <c r="AA10" s="36">
        <f t="shared" si="8"/>
        <v>0</v>
      </c>
      <c r="AB10" s="36">
        <f t="shared" si="8"/>
        <v>2.1315028901734104E-2</v>
      </c>
      <c r="AC10" s="36">
        <f t="shared" si="8"/>
        <v>0</v>
      </c>
      <c r="AD10" s="37">
        <f t="shared" si="8"/>
        <v>0</v>
      </c>
      <c r="AE10" s="37">
        <f t="shared" si="8"/>
        <v>0</v>
      </c>
      <c r="AF10" s="37">
        <f t="shared" si="8"/>
        <v>1.0296242774566474E-2</v>
      </c>
      <c r="AG10" s="36">
        <f t="shared" si="8"/>
        <v>0</v>
      </c>
      <c r="AH10" s="36">
        <f t="shared" si="8"/>
        <v>0</v>
      </c>
      <c r="AI10" s="36">
        <f t="shared" si="8"/>
        <v>0</v>
      </c>
      <c r="AJ10" s="36">
        <f t="shared" si="8"/>
        <v>0</v>
      </c>
      <c r="AK10" s="36">
        <f t="shared" si="8"/>
        <v>0</v>
      </c>
      <c r="AL10" s="36">
        <f t="shared" si="8"/>
        <v>0</v>
      </c>
      <c r="AM10" s="36">
        <f t="shared" si="8"/>
        <v>0</v>
      </c>
      <c r="AN10" s="36">
        <f t="shared" si="8"/>
        <v>0</v>
      </c>
      <c r="AO10" s="36">
        <f t="shared" si="8"/>
        <v>8.5260115606936415E-2</v>
      </c>
      <c r="AP10" s="36">
        <f t="shared" si="8"/>
        <v>0</v>
      </c>
      <c r="AQ10" s="36">
        <f t="shared" si="8"/>
        <v>0</v>
      </c>
      <c r="AR10" s="36">
        <f t="shared" si="8"/>
        <v>6.0151734104046242E-2</v>
      </c>
      <c r="AS10" s="36">
        <f t="shared" si="8"/>
        <v>0</v>
      </c>
      <c r="AT10" s="36">
        <f t="shared" si="8"/>
        <v>0</v>
      </c>
      <c r="AU10" s="36">
        <f t="shared" si="8"/>
        <v>0</v>
      </c>
      <c r="AV10" s="36">
        <f t="shared" si="8"/>
        <v>1.4812138728323699E-2</v>
      </c>
      <c r="AW10" s="36">
        <f t="shared" si="8"/>
        <v>1.4270231213872832E-2</v>
      </c>
      <c r="AX10" s="36">
        <f t="shared" si="8"/>
        <v>5.8706647398843931E-2</v>
      </c>
      <c r="AY10" s="19"/>
    </row>
    <row r="11" spans="1:53" ht="18" customHeight="1">
      <c r="A11" s="35" t="s">
        <v>9</v>
      </c>
      <c r="B11" s="34" t="s">
        <v>8</v>
      </c>
      <c r="C11" s="33" t="s">
        <v>7</v>
      </c>
      <c r="F11" s="32"/>
      <c r="M11" s="31"/>
      <c r="Z11" s="31"/>
      <c r="AD11" s="31"/>
      <c r="AE11" s="31"/>
      <c r="AF11" s="31"/>
      <c r="AY11" s="19"/>
    </row>
    <row r="12" spans="1:53" ht="35.1" customHeight="1">
      <c r="A12" s="27">
        <v>171</v>
      </c>
      <c r="B12" s="26" t="s">
        <v>6</v>
      </c>
      <c r="C12" s="28">
        <v>6164675</v>
      </c>
      <c r="D12" s="24"/>
      <c r="E12" s="23" t="str">
        <f>IF(C12=F12,"○","×")</f>
        <v>○</v>
      </c>
      <c r="F12" s="22">
        <v>6164675</v>
      </c>
      <c r="G12" s="30">
        <v>57921</v>
      </c>
      <c r="H12" s="20">
        <v>0</v>
      </c>
      <c r="I12" s="20">
        <v>41870</v>
      </c>
      <c r="J12" s="20">
        <v>240055</v>
      </c>
      <c r="K12" s="20">
        <v>109909</v>
      </c>
      <c r="L12" s="20">
        <v>0</v>
      </c>
      <c r="M12" s="21">
        <v>0</v>
      </c>
      <c r="N12" s="20">
        <v>0</v>
      </c>
      <c r="O12" s="20">
        <v>0</v>
      </c>
      <c r="P12" s="20">
        <v>221214</v>
      </c>
      <c r="Q12" s="20">
        <v>325540</v>
      </c>
      <c r="R12" s="20">
        <v>122819</v>
      </c>
      <c r="S12" s="20">
        <v>230286</v>
      </c>
      <c r="T12" s="20">
        <v>179693</v>
      </c>
      <c r="U12" s="20">
        <v>617235</v>
      </c>
      <c r="V12" s="20">
        <v>99093</v>
      </c>
      <c r="W12" s="20">
        <v>913117</v>
      </c>
      <c r="X12" s="20">
        <v>375086</v>
      </c>
      <c r="Y12" s="20">
        <v>474179</v>
      </c>
      <c r="Z12" s="21">
        <v>443125</v>
      </c>
      <c r="AA12" s="20">
        <v>65596</v>
      </c>
      <c r="AB12" s="20">
        <v>0</v>
      </c>
      <c r="AC12" s="20">
        <v>160502</v>
      </c>
      <c r="AD12" s="21">
        <v>96999</v>
      </c>
      <c r="AE12" s="21">
        <v>38381</v>
      </c>
      <c r="AF12" s="21">
        <v>0</v>
      </c>
      <c r="AG12" s="20">
        <v>45359</v>
      </c>
      <c r="AH12" s="20">
        <v>102931</v>
      </c>
      <c r="AI12" s="20">
        <v>94208</v>
      </c>
      <c r="AJ12" s="20">
        <v>0</v>
      </c>
      <c r="AK12" s="20">
        <v>81996</v>
      </c>
      <c r="AL12" s="20">
        <v>175854</v>
      </c>
      <c r="AM12" s="20">
        <v>0</v>
      </c>
      <c r="AN12" s="20">
        <v>130844</v>
      </c>
      <c r="AO12" s="20">
        <v>0</v>
      </c>
      <c r="AP12" s="20">
        <v>489531</v>
      </c>
      <c r="AQ12" s="20">
        <v>0</v>
      </c>
      <c r="AR12" s="20">
        <v>0</v>
      </c>
      <c r="AS12" s="20">
        <v>97697</v>
      </c>
      <c r="AT12" s="20">
        <v>0</v>
      </c>
      <c r="AU12" s="20">
        <v>133635</v>
      </c>
      <c r="AV12" s="20">
        <v>0</v>
      </c>
      <c r="AW12" s="20">
        <v>0</v>
      </c>
      <c r="AX12" s="20">
        <v>0</v>
      </c>
      <c r="AY12" s="19"/>
    </row>
    <row r="13" spans="1:53" ht="35.1" customHeight="1">
      <c r="A13" s="27">
        <v>3746</v>
      </c>
      <c r="B13" s="26" t="s">
        <v>5</v>
      </c>
      <c r="C13" s="28">
        <v>1133000</v>
      </c>
      <c r="D13" s="24"/>
      <c r="E13" s="23" t="str">
        <f>IF(C13=F13,"○","×")</f>
        <v>○</v>
      </c>
      <c r="F13" s="22">
        <v>1133000</v>
      </c>
      <c r="G13" s="20">
        <v>0</v>
      </c>
      <c r="H13" s="20">
        <v>0</v>
      </c>
      <c r="I13" s="20">
        <v>0</v>
      </c>
      <c r="J13" s="20">
        <v>608551.53634964174</v>
      </c>
      <c r="K13" s="20">
        <v>278624.61329961795</v>
      </c>
      <c r="L13" s="20">
        <v>0</v>
      </c>
      <c r="M13" s="21">
        <v>0</v>
      </c>
      <c r="N13" s="20">
        <v>0</v>
      </c>
      <c r="O13" s="20">
        <v>0</v>
      </c>
      <c r="P13" s="20">
        <v>0</v>
      </c>
      <c r="Q13" s="20">
        <v>0</v>
      </c>
      <c r="R13" s="20">
        <v>0</v>
      </c>
      <c r="S13" s="20">
        <v>0</v>
      </c>
      <c r="T13" s="20">
        <v>0</v>
      </c>
      <c r="U13" s="20">
        <v>0</v>
      </c>
      <c r="V13" s="20">
        <v>0</v>
      </c>
      <c r="W13" s="20">
        <v>0</v>
      </c>
      <c r="X13" s="20">
        <v>0</v>
      </c>
      <c r="Y13" s="20">
        <v>0</v>
      </c>
      <c r="Z13" s="21">
        <v>0</v>
      </c>
      <c r="AA13" s="20">
        <v>0</v>
      </c>
      <c r="AB13" s="20">
        <v>0</v>
      </c>
      <c r="AC13" s="20">
        <v>0</v>
      </c>
      <c r="AD13" s="21">
        <v>0</v>
      </c>
      <c r="AE13" s="21">
        <v>0</v>
      </c>
      <c r="AF13" s="21">
        <v>0</v>
      </c>
      <c r="AG13" s="20">
        <v>0</v>
      </c>
      <c r="AH13" s="20">
        <v>0</v>
      </c>
      <c r="AI13" s="20">
        <v>0</v>
      </c>
      <c r="AJ13" s="20">
        <v>0</v>
      </c>
      <c r="AK13" s="20">
        <v>0</v>
      </c>
      <c r="AL13" s="20">
        <v>0</v>
      </c>
      <c r="AM13" s="20">
        <v>0</v>
      </c>
      <c r="AN13" s="20">
        <v>0</v>
      </c>
      <c r="AO13" s="20">
        <v>0</v>
      </c>
      <c r="AP13" s="20">
        <v>0</v>
      </c>
      <c r="AQ13" s="20">
        <v>0</v>
      </c>
      <c r="AR13" s="20">
        <v>0</v>
      </c>
      <c r="AS13" s="20">
        <v>245823.85035074042</v>
      </c>
      <c r="AT13" s="20">
        <v>0</v>
      </c>
      <c r="AU13" s="20">
        <v>0</v>
      </c>
      <c r="AV13" s="20">
        <v>0</v>
      </c>
      <c r="AW13" s="20">
        <v>0</v>
      </c>
      <c r="AX13" s="20">
        <v>0</v>
      </c>
      <c r="AY13" s="19"/>
    </row>
    <row r="14" spans="1:53" ht="35.1" customHeight="1">
      <c r="A14" s="27">
        <v>3783</v>
      </c>
      <c r="B14" s="29" t="s">
        <v>4</v>
      </c>
      <c r="C14" s="28">
        <v>2426600</v>
      </c>
      <c r="D14" s="24"/>
      <c r="E14" s="23" t="str">
        <f>IF(C14=F14,"○","×")</f>
        <v>○</v>
      </c>
      <c r="F14" s="22">
        <v>2426600</v>
      </c>
      <c r="G14" s="20"/>
      <c r="H14" s="20"/>
      <c r="I14" s="20"/>
      <c r="J14" s="20"/>
      <c r="K14" s="20"/>
      <c r="L14" s="20">
        <v>546886.09085703385</v>
      </c>
      <c r="M14" s="21"/>
      <c r="N14" s="20"/>
      <c r="O14" s="20">
        <v>1470081.7197938538</v>
      </c>
      <c r="P14" s="20"/>
      <c r="Q14" s="20"/>
      <c r="R14" s="20"/>
      <c r="S14" s="20"/>
      <c r="T14" s="20"/>
      <c r="U14" s="20"/>
      <c r="V14" s="20"/>
      <c r="W14" s="20"/>
      <c r="X14" s="20"/>
      <c r="Y14" s="20"/>
      <c r="Z14" s="21"/>
      <c r="AA14" s="20"/>
      <c r="AB14" s="20"/>
      <c r="AC14" s="20"/>
      <c r="AD14" s="21"/>
      <c r="AE14" s="21"/>
      <c r="AF14" s="21"/>
      <c r="AG14" s="20"/>
      <c r="AH14" s="20"/>
      <c r="AI14" s="20"/>
      <c r="AJ14" s="20"/>
      <c r="AK14" s="20"/>
      <c r="AL14" s="20"/>
      <c r="AM14" s="20"/>
      <c r="AN14" s="20"/>
      <c r="AO14" s="20">
        <v>409632.18934911251</v>
      </c>
      <c r="AP14" s="20"/>
      <c r="AQ14" s="20"/>
      <c r="AR14" s="20"/>
      <c r="AS14" s="20"/>
      <c r="AT14" s="20"/>
      <c r="AU14" s="20"/>
      <c r="AV14" s="20"/>
      <c r="AW14" s="20"/>
      <c r="AX14" s="20"/>
      <c r="AY14" s="19"/>
    </row>
    <row r="15" spans="1:53" ht="35.1" customHeight="1">
      <c r="A15" s="27">
        <v>3834</v>
      </c>
      <c r="B15" s="26" t="s">
        <v>3</v>
      </c>
      <c r="C15" s="25">
        <v>4722740</v>
      </c>
      <c r="D15" s="24"/>
      <c r="E15" s="23" t="str">
        <f>IF(C15=F15,"○","×")</f>
        <v>○</v>
      </c>
      <c r="F15" s="22">
        <v>4722740.0000000009</v>
      </c>
      <c r="G15" s="20"/>
      <c r="H15" s="20">
        <v>25059.716008558644</v>
      </c>
      <c r="I15" s="20"/>
      <c r="J15" s="20"/>
      <c r="K15" s="20"/>
      <c r="L15" s="20"/>
      <c r="M15" s="21">
        <v>2842757.6016339241</v>
      </c>
      <c r="N15" s="20">
        <v>496390.0739155807</v>
      </c>
      <c r="O15" s="20"/>
      <c r="P15" s="20"/>
      <c r="Q15" s="20"/>
      <c r="R15" s="20"/>
      <c r="S15" s="20"/>
      <c r="T15" s="20"/>
      <c r="U15" s="20"/>
      <c r="V15" s="20"/>
      <c r="W15" s="20">
        <v>343640</v>
      </c>
      <c r="X15" s="20"/>
      <c r="Y15" s="20">
        <v>177375.80237307918</v>
      </c>
      <c r="Z15" s="21">
        <v>757900.00000000012</v>
      </c>
      <c r="AA15" s="20"/>
      <c r="AB15" s="20"/>
      <c r="AC15" s="20"/>
      <c r="AD15" s="21"/>
      <c r="AE15" s="21"/>
      <c r="AF15" s="21"/>
      <c r="AG15" s="20"/>
      <c r="AH15" s="20"/>
      <c r="AI15" s="20"/>
      <c r="AJ15" s="20">
        <v>41113.596576541524</v>
      </c>
      <c r="AK15" s="20"/>
      <c r="AL15" s="20"/>
      <c r="AM15" s="20">
        <v>38503.209492316673</v>
      </c>
      <c r="AN15" s="20"/>
      <c r="AO15" s="20"/>
      <c r="AP15" s="20"/>
      <c r="AQ15" s="20"/>
      <c r="AR15" s="20"/>
      <c r="AS15" s="20"/>
      <c r="AT15" s="20"/>
      <c r="AU15" s="20"/>
      <c r="AV15" s="20"/>
      <c r="AW15" s="20"/>
      <c r="AX15" s="20"/>
      <c r="AY15" s="19"/>
    </row>
    <row r="16" spans="1:53" s="11" customFormat="1" ht="35.1" customHeight="1">
      <c r="A16" s="18"/>
      <c r="B16" s="17" t="s">
        <v>2</v>
      </c>
      <c r="C16" s="13">
        <f>SUM(C12:C13,C14,C15)</f>
        <v>14447015</v>
      </c>
      <c r="D16" s="16"/>
      <c r="E16" s="15" t="str">
        <f>IF(C16=F16,"○","×")</f>
        <v>○</v>
      </c>
      <c r="F16" s="13">
        <v>14447015</v>
      </c>
      <c r="G16" s="13">
        <v>57919</v>
      </c>
      <c r="H16" s="13">
        <v>25060</v>
      </c>
      <c r="I16" s="13">
        <v>41870</v>
      </c>
      <c r="J16" s="13">
        <v>848607</v>
      </c>
      <c r="K16" s="13">
        <v>388534</v>
      </c>
      <c r="L16" s="13">
        <v>546886</v>
      </c>
      <c r="M16" s="14">
        <v>2842758</v>
      </c>
      <c r="N16" s="13">
        <v>496390</v>
      </c>
      <c r="O16" s="13">
        <v>1470082</v>
      </c>
      <c r="P16" s="13">
        <v>221214</v>
      </c>
      <c r="Q16" s="13">
        <v>325540</v>
      </c>
      <c r="R16" s="13">
        <v>122819</v>
      </c>
      <c r="S16" s="13">
        <v>230286</v>
      </c>
      <c r="T16" s="13">
        <v>179693</v>
      </c>
      <c r="U16" s="13">
        <v>617235</v>
      </c>
      <c r="V16" s="13">
        <v>99093</v>
      </c>
      <c r="W16" s="13">
        <v>1256757</v>
      </c>
      <c r="X16" s="13">
        <v>375086</v>
      </c>
      <c r="Y16" s="13">
        <v>651555</v>
      </c>
      <c r="Z16" s="14">
        <v>1201025</v>
      </c>
      <c r="AA16" s="13">
        <v>65596</v>
      </c>
      <c r="AB16" s="13">
        <v>0</v>
      </c>
      <c r="AC16" s="13">
        <v>160502</v>
      </c>
      <c r="AD16" s="14">
        <v>96999</v>
      </c>
      <c r="AE16" s="14">
        <v>38381</v>
      </c>
      <c r="AF16" s="14">
        <v>0</v>
      </c>
      <c r="AG16" s="13">
        <v>45359</v>
      </c>
      <c r="AH16" s="13">
        <v>102931</v>
      </c>
      <c r="AI16" s="13">
        <v>94208</v>
      </c>
      <c r="AJ16" s="13">
        <v>41114</v>
      </c>
      <c r="AK16" s="13">
        <v>81996</v>
      </c>
      <c r="AL16" s="13">
        <v>175854</v>
      </c>
      <c r="AM16" s="13">
        <v>38503</v>
      </c>
      <c r="AN16" s="13">
        <v>130844</v>
      </c>
      <c r="AO16" s="13">
        <v>409632</v>
      </c>
      <c r="AP16" s="13">
        <v>489531</v>
      </c>
      <c r="AQ16" s="13">
        <v>0</v>
      </c>
      <c r="AR16" s="13">
        <v>0</v>
      </c>
      <c r="AS16" s="13">
        <v>343521</v>
      </c>
      <c r="AT16" s="13">
        <v>0</v>
      </c>
      <c r="AU16" s="13">
        <v>133635</v>
      </c>
      <c r="AV16" s="13">
        <v>0</v>
      </c>
      <c r="AW16" s="13">
        <v>0</v>
      </c>
      <c r="AX16" s="13">
        <v>0</v>
      </c>
      <c r="AY16" s="14">
        <v>0</v>
      </c>
      <c r="AZ16" s="13">
        <v>0</v>
      </c>
      <c r="BA16" s="12"/>
    </row>
    <row r="17" spans="7:11" ht="24.95" customHeight="1">
      <c r="G17" s="10">
        <f>SUM(G16:AZ16)</f>
        <v>14447015</v>
      </c>
      <c r="H17" s="10"/>
      <c r="I17" s="10"/>
      <c r="J17" s="10"/>
      <c r="K17" s="10"/>
    </row>
  </sheetData>
  <autoFilter ref="A11:BA15"/>
  <mergeCells count="6">
    <mergeCell ref="A9:B10"/>
    <mergeCell ref="AZ1:BA1"/>
    <mergeCell ref="A2:B2"/>
    <mergeCell ref="A3:B4"/>
    <mergeCell ref="A5:B6"/>
    <mergeCell ref="A7:B8"/>
  </mergeCells>
  <phoneticPr fontId="1"/>
  <pageMargins left="0.23622047244094491" right="0.23622047244094491" top="0.39370078740157483" bottom="0" header="0" footer="0"/>
  <pageSetup paperSize="8" scale="45"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13" zoomScale="85" zoomScaleNormal="85" workbookViewId="0">
      <selection activeCell="A2" sqref="A2:A3"/>
    </sheetView>
  </sheetViews>
  <sheetFormatPr defaultRowHeight="18.75"/>
  <cols>
    <col min="1" max="1" width="15.125" bestFit="1" customWidth="1"/>
    <col min="2" max="2" width="7.125" bestFit="1" customWidth="1"/>
    <col min="3" max="5" width="11.375" bestFit="1" customWidth="1"/>
    <col min="6" max="6" width="10.5" bestFit="1" customWidth="1"/>
    <col min="7" max="7" width="11.5" customWidth="1"/>
  </cols>
  <sheetData>
    <row r="1" spans="1:7" ht="19.5" thickBot="1">
      <c r="A1" t="s">
        <v>251</v>
      </c>
    </row>
    <row r="2" spans="1:7">
      <c r="A2" s="241" t="s">
        <v>68</v>
      </c>
      <c r="B2" s="243"/>
      <c r="C2" s="239" t="s">
        <v>79</v>
      </c>
      <c r="D2" s="239"/>
      <c r="E2" s="239"/>
      <c r="F2" s="239"/>
      <c r="G2" s="240"/>
    </row>
    <row r="3" spans="1:7">
      <c r="A3" s="242"/>
      <c r="B3" s="244"/>
      <c r="C3" s="99" t="s">
        <v>86</v>
      </c>
      <c r="D3" s="99" t="s">
        <v>74</v>
      </c>
      <c r="E3" s="99" t="s">
        <v>75</v>
      </c>
      <c r="F3" s="99" t="s">
        <v>76</v>
      </c>
      <c r="G3" s="100" t="s">
        <v>73</v>
      </c>
    </row>
    <row r="4" spans="1:7" ht="18.75" customHeight="1">
      <c r="A4" s="249" t="s">
        <v>69</v>
      </c>
      <c r="B4" s="1" t="s">
        <v>82</v>
      </c>
      <c r="C4" s="73">
        <v>1966777</v>
      </c>
      <c r="D4" s="73">
        <v>1777964</v>
      </c>
      <c r="E4" s="73">
        <v>1764678</v>
      </c>
      <c r="F4" s="73">
        <v>2045908</v>
      </c>
      <c r="G4" s="80">
        <v>1783306</v>
      </c>
    </row>
    <row r="5" spans="1:7" ht="18.75" customHeight="1">
      <c r="A5" s="246"/>
      <c r="B5" s="1" t="s">
        <v>81</v>
      </c>
      <c r="C5" s="73">
        <v>51162</v>
      </c>
      <c r="D5" s="73">
        <v>45804</v>
      </c>
      <c r="E5" s="73">
        <v>43972</v>
      </c>
      <c r="F5" s="73">
        <v>42924</v>
      </c>
      <c r="G5" s="80">
        <v>46065</v>
      </c>
    </row>
    <row r="6" spans="1:7" ht="18.75" customHeight="1" thickBot="1">
      <c r="A6" s="246"/>
      <c r="B6" s="71" t="s">
        <v>85</v>
      </c>
      <c r="C6" s="75">
        <f>SUM(C4:C5)</f>
        <v>2017939</v>
      </c>
      <c r="D6" s="75">
        <f>SUM(D4:D5)</f>
        <v>1823768</v>
      </c>
      <c r="E6" s="75">
        <f>SUM(E4:E5)</f>
        <v>1808650</v>
      </c>
      <c r="F6" s="75">
        <f>SUM(F4:F5)</f>
        <v>2088832</v>
      </c>
      <c r="G6" s="89">
        <f>SUM(G4:G5)</f>
        <v>1829371</v>
      </c>
    </row>
    <row r="7" spans="1:7" ht="18.75" customHeight="1" thickTop="1" thickBot="1">
      <c r="A7" s="246"/>
      <c r="B7" s="107" t="s">
        <v>83</v>
      </c>
      <c r="C7" s="108">
        <v>76396</v>
      </c>
      <c r="D7" s="108">
        <v>82517</v>
      </c>
      <c r="E7" s="108">
        <v>70670</v>
      </c>
      <c r="F7" s="108">
        <v>76966</v>
      </c>
      <c r="G7" s="109">
        <v>78152</v>
      </c>
    </row>
    <row r="8" spans="1:7">
      <c r="A8" s="245" t="s">
        <v>70</v>
      </c>
      <c r="B8" s="4" t="s">
        <v>82</v>
      </c>
      <c r="C8" s="76">
        <v>109785</v>
      </c>
      <c r="D8" s="76">
        <v>93048</v>
      </c>
      <c r="E8" s="76">
        <v>62955</v>
      </c>
      <c r="F8" s="76">
        <v>80702</v>
      </c>
      <c r="G8" s="85">
        <v>71312</v>
      </c>
    </row>
    <row r="9" spans="1:7" ht="18.75" customHeight="1">
      <c r="A9" s="246"/>
      <c r="B9" s="1" t="s">
        <v>81</v>
      </c>
      <c r="C9" s="73">
        <v>17804</v>
      </c>
      <c r="D9" s="73">
        <v>18084</v>
      </c>
      <c r="E9" s="73">
        <v>18084</v>
      </c>
      <c r="F9" s="73">
        <v>18084</v>
      </c>
      <c r="G9" s="80">
        <v>18084</v>
      </c>
    </row>
    <row r="10" spans="1:7" ht="18.75" customHeight="1" thickBot="1">
      <c r="A10" s="246"/>
      <c r="B10" s="71" t="s">
        <v>85</v>
      </c>
      <c r="C10" s="75">
        <f>SUM(C8:C9)</f>
        <v>127589</v>
      </c>
      <c r="D10" s="75">
        <f>SUM(D8:D9)</f>
        <v>111132</v>
      </c>
      <c r="E10" s="75">
        <f>SUM(E8:E9)</f>
        <v>81039</v>
      </c>
      <c r="F10" s="75">
        <f>SUM(F8:F9)</f>
        <v>98786</v>
      </c>
      <c r="G10" s="89">
        <f>SUM(G8:G9)</f>
        <v>89396</v>
      </c>
    </row>
    <row r="11" spans="1:7" ht="18.75" customHeight="1" thickTop="1" thickBot="1">
      <c r="A11" s="246"/>
      <c r="B11" s="107" t="s">
        <v>83</v>
      </c>
      <c r="C11" s="108">
        <v>51787</v>
      </c>
      <c r="D11" s="108">
        <v>49464</v>
      </c>
      <c r="E11" s="108">
        <v>49858</v>
      </c>
      <c r="F11" s="108">
        <v>49418</v>
      </c>
      <c r="G11" s="109">
        <v>52537</v>
      </c>
    </row>
    <row r="12" spans="1:7">
      <c r="A12" s="245" t="s">
        <v>71</v>
      </c>
      <c r="B12" s="4" t="s">
        <v>82</v>
      </c>
      <c r="C12" s="76">
        <v>58137</v>
      </c>
      <c r="D12" s="76">
        <v>47780</v>
      </c>
      <c r="E12" s="76">
        <v>35832</v>
      </c>
      <c r="F12" s="76">
        <v>41796</v>
      </c>
      <c r="G12" s="85">
        <v>35947</v>
      </c>
    </row>
    <row r="13" spans="1:7">
      <c r="A13" s="246"/>
      <c r="B13" s="1" t="s">
        <v>81</v>
      </c>
      <c r="C13" s="73">
        <v>0</v>
      </c>
      <c r="D13" s="73">
        <v>0</v>
      </c>
      <c r="E13" s="73">
        <v>0</v>
      </c>
      <c r="F13" s="73">
        <v>0</v>
      </c>
      <c r="G13" s="80">
        <v>0</v>
      </c>
    </row>
    <row r="14" spans="1:7" ht="19.5" thickBot="1">
      <c r="A14" s="246"/>
      <c r="B14" s="86" t="s">
        <v>85</v>
      </c>
      <c r="C14" s="87">
        <f>SUM(C12:C13)</f>
        <v>58137</v>
      </c>
      <c r="D14" s="87">
        <f t="shared" ref="D14:F14" si="0">SUM(D12:D13)</f>
        <v>47780</v>
      </c>
      <c r="E14" s="87">
        <f t="shared" si="0"/>
        <v>35832</v>
      </c>
      <c r="F14" s="87">
        <f t="shared" si="0"/>
        <v>41796</v>
      </c>
      <c r="G14" s="88">
        <f>SUM(G12:G13)</f>
        <v>35947</v>
      </c>
    </row>
    <row r="15" spans="1:7" ht="20.25" thickTop="1" thickBot="1">
      <c r="A15" s="246"/>
      <c r="B15" s="107" t="s">
        <v>83</v>
      </c>
      <c r="C15" s="108">
        <v>41171</v>
      </c>
      <c r="D15" s="108">
        <v>42214</v>
      </c>
      <c r="E15" s="108">
        <v>41923</v>
      </c>
      <c r="F15" s="108">
        <v>42896</v>
      </c>
      <c r="G15" s="109">
        <v>41683</v>
      </c>
    </row>
    <row r="16" spans="1:7">
      <c r="A16" s="245" t="s">
        <v>84</v>
      </c>
      <c r="B16" s="91" t="s">
        <v>82</v>
      </c>
      <c r="C16" s="94">
        <v>0</v>
      </c>
      <c r="D16" s="94">
        <v>0</v>
      </c>
      <c r="E16" s="92">
        <v>21919</v>
      </c>
      <c r="F16" s="92">
        <v>32122</v>
      </c>
      <c r="G16" s="93">
        <v>27267</v>
      </c>
    </row>
    <row r="17" spans="1:7">
      <c r="A17" s="246"/>
      <c r="B17" s="1" t="s">
        <v>81</v>
      </c>
      <c r="C17" s="77">
        <v>0</v>
      </c>
      <c r="D17" s="77">
        <v>0</v>
      </c>
      <c r="E17" s="73">
        <v>0</v>
      </c>
      <c r="F17" s="73">
        <v>0</v>
      </c>
      <c r="G17" s="80">
        <v>0</v>
      </c>
    </row>
    <row r="18" spans="1:7" ht="19.5" thickBot="1">
      <c r="A18" s="246"/>
      <c r="B18" s="71" t="s">
        <v>85</v>
      </c>
      <c r="C18" s="129">
        <f>SUM(C16:C17)</f>
        <v>0</v>
      </c>
      <c r="D18" s="129">
        <f t="shared" ref="D18" si="1">SUM(D16:D17)</f>
        <v>0</v>
      </c>
      <c r="E18" s="87">
        <f t="shared" ref="E18" si="2">SUM(E16:E17)</f>
        <v>21919</v>
      </c>
      <c r="F18" s="87">
        <f t="shared" ref="F18" si="3">SUM(F16:F17)</f>
        <v>32122</v>
      </c>
      <c r="G18" s="88">
        <f>SUM(G16:G17)</f>
        <v>27267</v>
      </c>
    </row>
    <row r="19" spans="1:7" ht="20.25" thickTop="1" thickBot="1">
      <c r="A19" s="247"/>
      <c r="B19" s="86" t="s">
        <v>83</v>
      </c>
      <c r="C19" s="129">
        <v>0</v>
      </c>
      <c r="D19" s="129">
        <v>0</v>
      </c>
      <c r="E19" s="87">
        <v>0</v>
      </c>
      <c r="F19" s="87">
        <v>0</v>
      </c>
      <c r="G19" s="88">
        <v>0</v>
      </c>
    </row>
    <row r="20" spans="1:7">
      <c r="A20" s="248" t="s">
        <v>72</v>
      </c>
      <c r="B20" s="91" t="s">
        <v>82</v>
      </c>
      <c r="C20" s="92">
        <v>3157766</v>
      </c>
      <c r="D20" s="92">
        <v>2769250</v>
      </c>
      <c r="E20" s="92">
        <v>2975294</v>
      </c>
      <c r="F20" s="92">
        <v>4336519</v>
      </c>
      <c r="G20" s="93">
        <v>3397769</v>
      </c>
    </row>
    <row r="21" spans="1:7">
      <c r="A21" s="249"/>
      <c r="B21" s="3" t="s">
        <v>81</v>
      </c>
      <c r="C21" s="74">
        <v>143172</v>
      </c>
      <c r="D21" s="74">
        <v>132276</v>
      </c>
      <c r="E21" s="74">
        <v>131565</v>
      </c>
      <c r="F21" s="74">
        <v>144000</v>
      </c>
      <c r="G21" s="81">
        <v>164269</v>
      </c>
    </row>
    <row r="22" spans="1:7" ht="19.5" thickBot="1">
      <c r="A22" s="249"/>
      <c r="B22" s="71" t="s">
        <v>85</v>
      </c>
      <c r="C22" s="75">
        <f>SUM(C20:C21)</f>
        <v>3300938</v>
      </c>
      <c r="D22" s="75">
        <f t="shared" ref="D22" si="4">SUM(D20:D21)</f>
        <v>2901526</v>
      </c>
      <c r="E22" s="75">
        <f t="shared" ref="E22" si="5">SUM(E20:E21)</f>
        <v>3106859</v>
      </c>
      <c r="F22" s="75">
        <f t="shared" ref="F22" si="6">SUM(F20:F21)</f>
        <v>4480519</v>
      </c>
      <c r="G22" s="89">
        <f>SUM(G20:G21)</f>
        <v>3562038</v>
      </c>
    </row>
    <row r="23" spans="1:7" ht="20.25" thickTop="1" thickBot="1">
      <c r="A23" s="250"/>
      <c r="B23" s="86" t="s">
        <v>83</v>
      </c>
      <c r="C23" s="87">
        <v>104516</v>
      </c>
      <c r="D23" s="87">
        <v>114275</v>
      </c>
      <c r="E23" s="87">
        <v>89046</v>
      </c>
      <c r="F23" s="87">
        <v>88245</v>
      </c>
      <c r="G23" s="88">
        <v>86101</v>
      </c>
    </row>
    <row r="24" spans="1:7" ht="19.5" thickBot="1">
      <c r="A24" s="251" t="s">
        <v>201</v>
      </c>
      <c r="B24" s="252"/>
      <c r="C24" s="105">
        <f>SUM(C6,C10,C14,C18,C22)</f>
        <v>5504603</v>
      </c>
      <c r="D24" s="105">
        <f>SUM(D6,D10,D14,D18,D22)</f>
        <v>4884206</v>
      </c>
      <c r="E24" s="105">
        <f>SUM(E6,E10,E14,E18,E22)</f>
        <v>5054299</v>
      </c>
      <c r="F24" s="105">
        <f>SUM(F6,F10,F14,F18,F22)</f>
        <v>6742055</v>
      </c>
      <c r="G24" s="106">
        <f>SUM(G6,G10,G14,G18,G22)</f>
        <v>5544019</v>
      </c>
    </row>
    <row r="25" spans="1:7" ht="19.5" thickBot="1">
      <c r="A25" s="251" t="s">
        <v>202</v>
      </c>
      <c r="B25" s="252"/>
      <c r="C25" s="105">
        <f>SUM(C7,C11,C15,C19,C23)</f>
        <v>273870</v>
      </c>
      <c r="D25" s="105">
        <f t="shared" ref="D25:G25" si="7">SUM(D7,D11,D15,D19,D23)</f>
        <v>288470</v>
      </c>
      <c r="E25" s="105">
        <f t="shared" si="7"/>
        <v>251497</v>
      </c>
      <c r="F25" s="105">
        <f t="shared" si="7"/>
        <v>257525</v>
      </c>
      <c r="G25" s="106">
        <f t="shared" si="7"/>
        <v>258473</v>
      </c>
    </row>
  </sheetData>
  <mergeCells count="10">
    <mergeCell ref="A25:B25"/>
    <mergeCell ref="A24:B24"/>
    <mergeCell ref="A4:A7"/>
    <mergeCell ref="A8:A11"/>
    <mergeCell ref="A12:A15"/>
    <mergeCell ref="C2:G2"/>
    <mergeCell ref="A2:A3"/>
    <mergeCell ref="B2:B3"/>
    <mergeCell ref="A16:A19"/>
    <mergeCell ref="A20:A2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A40" zoomScale="85" zoomScaleNormal="85" workbookViewId="0">
      <selection activeCell="H14" sqref="H14"/>
    </sheetView>
  </sheetViews>
  <sheetFormatPr defaultRowHeight="18.75"/>
  <cols>
    <col min="1" max="1" width="26.875" customWidth="1"/>
    <col min="2" max="4" width="11.375" bestFit="1" customWidth="1"/>
    <col min="5" max="5" width="11.75" bestFit="1" customWidth="1"/>
    <col min="6" max="6" width="11.5" customWidth="1"/>
  </cols>
  <sheetData>
    <row r="1" spans="1:6" ht="19.5" thickBot="1">
      <c r="A1" t="s">
        <v>248</v>
      </c>
    </row>
    <row r="2" spans="1:6">
      <c r="A2" s="241" t="s">
        <v>68</v>
      </c>
      <c r="B2" s="254" t="s">
        <v>79</v>
      </c>
      <c r="C2" s="255"/>
      <c r="D2" s="255"/>
      <c r="E2" s="255"/>
      <c r="F2" s="256"/>
    </row>
    <row r="3" spans="1:6">
      <c r="A3" s="253"/>
      <c r="B3" s="115" t="s">
        <v>86</v>
      </c>
      <c r="C3" s="115" t="s">
        <v>74</v>
      </c>
      <c r="D3" s="115" t="s">
        <v>75</v>
      </c>
      <c r="E3" s="115" t="s">
        <v>76</v>
      </c>
      <c r="F3" s="116" t="s">
        <v>73</v>
      </c>
    </row>
    <row r="4" spans="1:6" ht="18.75" customHeight="1">
      <c r="A4" s="168" t="s">
        <v>237</v>
      </c>
      <c r="B4" s="74">
        <v>18282084</v>
      </c>
      <c r="C4" s="74">
        <v>18574159</v>
      </c>
      <c r="D4" s="74">
        <v>19343182</v>
      </c>
      <c r="E4" s="74">
        <v>19543879</v>
      </c>
      <c r="F4" s="81">
        <v>20602482</v>
      </c>
    </row>
    <row r="5" spans="1:6" ht="18.75" customHeight="1" thickBot="1">
      <c r="A5" s="169" t="s">
        <v>238</v>
      </c>
      <c r="B5" s="75">
        <v>5325822</v>
      </c>
      <c r="C5" s="75">
        <v>6012930</v>
      </c>
      <c r="D5" s="75">
        <v>7614750</v>
      </c>
      <c r="E5" s="75">
        <v>7695600</v>
      </c>
      <c r="F5" s="89">
        <v>8032200</v>
      </c>
    </row>
    <row r="6" spans="1:6" ht="18.75" customHeight="1" thickTop="1" thickBot="1">
      <c r="A6" s="166" t="s">
        <v>239</v>
      </c>
      <c r="B6" s="87">
        <f>B4+B5</f>
        <v>23607906</v>
      </c>
      <c r="C6" s="87">
        <f t="shared" ref="C6:F6" si="0">C4+C5</f>
        <v>24587089</v>
      </c>
      <c r="D6" s="87">
        <f t="shared" si="0"/>
        <v>26957932</v>
      </c>
      <c r="E6" s="87">
        <f t="shared" si="0"/>
        <v>27239479</v>
      </c>
      <c r="F6" s="88">
        <f t="shared" si="0"/>
        <v>28634682</v>
      </c>
    </row>
    <row r="7" spans="1:6" ht="19.5" thickBot="1">
      <c r="A7" s="165" t="s">
        <v>70</v>
      </c>
      <c r="B7" s="92">
        <v>7777613</v>
      </c>
      <c r="C7" s="92">
        <v>7899742</v>
      </c>
      <c r="D7" s="92">
        <v>7976278</v>
      </c>
      <c r="E7" s="92">
        <v>8177767</v>
      </c>
      <c r="F7" s="93">
        <v>8494401</v>
      </c>
    </row>
    <row r="8" spans="1:6" ht="19.5" thickBot="1">
      <c r="A8" s="165" t="s">
        <v>71</v>
      </c>
      <c r="B8" s="92">
        <v>4263771</v>
      </c>
      <c r="C8" s="92">
        <v>4332139</v>
      </c>
      <c r="D8" s="92">
        <v>4502231</v>
      </c>
      <c r="E8" s="92">
        <v>4544231</v>
      </c>
      <c r="F8" s="93">
        <v>4788575</v>
      </c>
    </row>
    <row r="9" spans="1:6" ht="19.5" thickBot="1">
      <c r="A9" s="95" t="s">
        <v>84</v>
      </c>
      <c r="B9" s="96">
        <v>0</v>
      </c>
      <c r="C9" s="96">
        <v>0</v>
      </c>
      <c r="D9" s="97">
        <v>288473</v>
      </c>
      <c r="E9" s="97">
        <v>176764</v>
      </c>
      <c r="F9" s="98">
        <v>308118</v>
      </c>
    </row>
    <row r="10" spans="1:6">
      <c r="A10" s="167" t="s">
        <v>240</v>
      </c>
      <c r="B10" s="92">
        <f>ROUND(18508200*14094486/18368937,0)</f>
        <v>14201343</v>
      </c>
      <c r="C10" s="92">
        <f>D10</f>
        <v>12663526</v>
      </c>
      <c r="D10" s="92">
        <f>ROUND(17171000*14950100/20271460,0)</f>
        <v>12663526</v>
      </c>
      <c r="E10" s="92">
        <f>F10</f>
        <v>11945928</v>
      </c>
      <c r="F10" s="93">
        <f>ROUND(15279000*15583183/19931098,0)</f>
        <v>11945928</v>
      </c>
    </row>
    <row r="11" spans="1:6" ht="19.5" thickBot="1">
      <c r="A11" s="172" t="s">
        <v>241</v>
      </c>
      <c r="B11" s="75">
        <f>ROUND(18508200*4274451/18368937,0)</f>
        <v>4306857</v>
      </c>
      <c r="C11" s="75">
        <f>D11</f>
        <v>4507474</v>
      </c>
      <c r="D11" s="75">
        <f>ROUND(17171000*5321360/20271460,0)</f>
        <v>4507474</v>
      </c>
      <c r="E11" s="75">
        <f>F11</f>
        <v>3333072</v>
      </c>
      <c r="F11" s="89">
        <f>ROUND(15279000*4347915/19931098,0)</f>
        <v>3333072</v>
      </c>
    </row>
    <row r="12" spans="1:6" ht="20.25" thickTop="1" thickBot="1">
      <c r="A12" s="170" t="s">
        <v>242</v>
      </c>
      <c r="B12" s="87">
        <f>B10+B11</f>
        <v>18508200</v>
      </c>
      <c r="C12" s="87">
        <f t="shared" ref="C12:F12" si="1">C10+C11</f>
        <v>17171000</v>
      </c>
      <c r="D12" s="87">
        <f t="shared" si="1"/>
        <v>17171000</v>
      </c>
      <c r="E12" s="87">
        <f t="shared" si="1"/>
        <v>15279000</v>
      </c>
      <c r="F12" s="88">
        <f t="shared" si="1"/>
        <v>15279000</v>
      </c>
    </row>
    <row r="13" spans="1:6" ht="19.5" thickBot="1">
      <c r="A13" s="170" t="s">
        <v>243</v>
      </c>
      <c r="B13" s="173">
        <f>SUM(B4,B7:B10)</f>
        <v>44524811</v>
      </c>
      <c r="C13" s="173">
        <f>SUM(C4,C7:C10)</f>
        <v>43469566</v>
      </c>
      <c r="D13" s="173">
        <f>SUM(D4,D7:D10)</f>
        <v>44773690</v>
      </c>
      <c r="E13" s="173">
        <f>SUM(E4,E7:E10)</f>
        <v>44388569</v>
      </c>
      <c r="F13" s="174">
        <f>SUM(F4,F7:F10)</f>
        <v>46139504</v>
      </c>
    </row>
    <row r="14" spans="1:6" ht="19.5" thickBot="1">
      <c r="A14" s="95" t="s">
        <v>244</v>
      </c>
      <c r="B14" s="175">
        <f>B5+B11</f>
        <v>9632679</v>
      </c>
      <c r="C14" s="175">
        <f t="shared" ref="C14" si="2">C5+C11</f>
        <v>10520404</v>
      </c>
      <c r="D14" s="175">
        <f>D5+D11</f>
        <v>12122224</v>
      </c>
      <c r="E14" s="175">
        <f>E5+E11</f>
        <v>11028672</v>
      </c>
      <c r="F14" s="176">
        <f>F5+F11</f>
        <v>11365272</v>
      </c>
    </row>
    <row r="16" spans="1:6" ht="19.5" thickBot="1">
      <c r="A16" s="110" t="s">
        <v>132</v>
      </c>
    </row>
    <row r="17" spans="1:7">
      <c r="A17" s="241" t="s">
        <v>68</v>
      </c>
      <c r="B17" s="239" t="s">
        <v>79</v>
      </c>
      <c r="C17" s="239"/>
      <c r="D17" s="239"/>
      <c r="E17" s="239"/>
      <c r="F17" s="240"/>
    </row>
    <row r="18" spans="1:7" ht="19.5" thickBot="1">
      <c r="A18" s="242"/>
      <c r="B18" s="99" t="s">
        <v>86</v>
      </c>
      <c r="C18" s="99" t="s">
        <v>74</v>
      </c>
      <c r="D18" s="99" t="s">
        <v>75</v>
      </c>
      <c r="E18" s="99" t="s">
        <v>76</v>
      </c>
      <c r="F18" s="100" t="s">
        <v>73</v>
      </c>
    </row>
    <row r="19" spans="1:7" ht="19.5" thickBot="1">
      <c r="A19" s="95" t="s">
        <v>84</v>
      </c>
      <c r="B19" s="96">
        <v>0</v>
      </c>
      <c r="C19" s="96">
        <v>0</v>
      </c>
      <c r="D19" s="97">
        <v>1584000</v>
      </c>
      <c r="E19" s="97">
        <v>1584000</v>
      </c>
      <c r="F19" s="98">
        <v>1584000</v>
      </c>
    </row>
    <row r="20" spans="1:7" ht="19.5" thickBot="1">
      <c r="A20" s="95" t="s">
        <v>246</v>
      </c>
      <c r="B20" s="97">
        <v>626106</v>
      </c>
      <c r="C20" s="97">
        <v>629892</v>
      </c>
      <c r="D20" s="97">
        <v>629892</v>
      </c>
      <c r="E20" s="97">
        <v>629892</v>
      </c>
      <c r="F20" s="98">
        <v>629892</v>
      </c>
      <c r="G20" t="s">
        <v>108</v>
      </c>
    </row>
    <row r="21" spans="1:7" ht="19.5" thickBot="1">
      <c r="A21" s="170" t="s">
        <v>2</v>
      </c>
      <c r="B21" s="83">
        <f>SUM(B19:B20)</f>
        <v>626106</v>
      </c>
      <c r="C21" s="83">
        <f>SUM(C19:C20)</f>
        <v>629892</v>
      </c>
      <c r="D21" s="83">
        <f>SUM(D19:D20)</f>
        <v>2213892</v>
      </c>
      <c r="E21" s="83">
        <f>SUM(E19:E20)</f>
        <v>2213892</v>
      </c>
      <c r="F21" s="84">
        <f>SUM(F19:F20)</f>
        <v>2213892</v>
      </c>
    </row>
    <row r="23" spans="1:7" ht="19.5" thickBot="1">
      <c r="A23" s="110" t="s">
        <v>109</v>
      </c>
    </row>
    <row r="24" spans="1:7">
      <c r="A24" s="241" t="s">
        <v>68</v>
      </c>
      <c r="B24" s="239" t="s">
        <v>79</v>
      </c>
      <c r="C24" s="239"/>
      <c r="D24" s="239"/>
      <c r="E24" s="239"/>
      <c r="F24" s="240"/>
    </row>
    <row r="25" spans="1:7">
      <c r="A25" s="242"/>
      <c r="B25" s="99" t="s">
        <v>86</v>
      </c>
      <c r="C25" s="99" t="s">
        <v>74</v>
      </c>
      <c r="D25" s="99" t="s">
        <v>75</v>
      </c>
      <c r="E25" s="99" t="s">
        <v>76</v>
      </c>
      <c r="F25" s="100" t="s">
        <v>73</v>
      </c>
    </row>
    <row r="26" spans="1:7" ht="19.5" thickBot="1">
      <c r="A26" s="168" t="s">
        <v>69</v>
      </c>
      <c r="B26" s="73">
        <v>135158</v>
      </c>
      <c r="C26" s="73">
        <v>261304</v>
      </c>
      <c r="D26" s="73">
        <v>197557</v>
      </c>
      <c r="E26" s="111">
        <v>90691</v>
      </c>
      <c r="F26" s="80">
        <v>204699</v>
      </c>
    </row>
    <row r="27" spans="1:7" ht="19.5" thickBot="1">
      <c r="A27" s="165" t="s">
        <v>70</v>
      </c>
      <c r="B27" s="92">
        <v>126963</v>
      </c>
      <c r="C27" s="92">
        <v>97402</v>
      </c>
      <c r="D27" s="92">
        <v>111850</v>
      </c>
      <c r="E27" s="135">
        <v>89307</v>
      </c>
      <c r="F27" s="93">
        <v>129946</v>
      </c>
    </row>
    <row r="28" spans="1:7" ht="19.5" thickBot="1">
      <c r="A28" s="165" t="s">
        <v>71</v>
      </c>
      <c r="B28" s="92">
        <v>34855</v>
      </c>
      <c r="C28" s="92">
        <v>38543</v>
      </c>
      <c r="D28" s="92">
        <v>34117</v>
      </c>
      <c r="E28" s="135">
        <v>35337</v>
      </c>
      <c r="F28" s="93">
        <v>51417</v>
      </c>
    </row>
    <row r="29" spans="1:7" ht="19.5" thickBot="1">
      <c r="A29" s="95" t="s">
        <v>84</v>
      </c>
      <c r="B29" s="96">
        <v>0</v>
      </c>
      <c r="C29" s="96">
        <v>0</v>
      </c>
      <c r="D29" s="97">
        <v>5721</v>
      </c>
      <c r="E29" s="136">
        <v>18310</v>
      </c>
      <c r="F29" s="98">
        <v>12253</v>
      </c>
    </row>
    <row r="30" spans="1:7" ht="19.5" thickBot="1">
      <c r="A30" s="95" t="s">
        <v>72</v>
      </c>
      <c r="B30" s="114">
        <v>521204</v>
      </c>
      <c r="C30" s="114">
        <v>535552</v>
      </c>
      <c r="D30" s="97">
        <v>398259</v>
      </c>
      <c r="E30" s="136">
        <v>407972</v>
      </c>
      <c r="F30" s="98">
        <v>593636</v>
      </c>
    </row>
    <row r="31" spans="1:7" ht="19.5" thickBot="1">
      <c r="A31" s="170" t="s">
        <v>2</v>
      </c>
      <c r="B31" s="83">
        <f>SUM(B26:B30)</f>
        <v>818180</v>
      </c>
      <c r="C31" s="83">
        <f>SUM(C26:C30)</f>
        <v>932801</v>
      </c>
      <c r="D31" s="83">
        <f>SUM(D26:D30)</f>
        <v>747504</v>
      </c>
      <c r="E31" s="83">
        <f>SUM(E26:E30)</f>
        <v>641617</v>
      </c>
      <c r="F31" s="84">
        <f>SUM(F26:F30)</f>
        <v>991951</v>
      </c>
    </row>
    <row r="33" spans="1:7" ht="19.5" thickBot="1">
      <c r="A33" s="110" t="s">
        <v>112</v>
      </c>
    </row>
    <row r="34" spans="1:7">
      <c r="A34" s="241" t="s">
        <v>68</v>
      </c>
      <c r="B34" s="239" t="s">
        <v>79</v>
      </c>
      <c r="C34" s="239"/>
      <c r="D34" s="239"/>
      <c r="E34" s="239"/>
      <c r="F34" s="240"/>
    </row>
    <row r="35" spans="1:7">
      <c r="A35" s="242"/>
      <c r="B35" s="99" t="s">
        <v>86</v>
      </c>
      <c r="C35" s="99" t="s">
        <v>74</v>
      </c>
      <c r="D35" s="99" t="s">
        <v>75</v>
      </c>
      <c r="E35" s="99" t="s">
        <v>76</v>
      </c>
      <c r="F35" s="100" t="s">
        <v>73</v>
      </c>
    </row>
    <row r="36" spans="1:7" ht="19.5" thickBot="1">
      <c r="A36" s="168" t="s">
        <v>69</v>
      </c>
      <c r="B36" s="73">
        <v>0</v>
      </c>
      <c r="C36" s="73">
        <v>0</v>
      </c>
      <c r="D36" s="73">
        <v>0</v>
      </c>
      <c r="E36" s="117">
        <v>110660</v>
      </c>
      <c r="F36" s="80">
        <v>0</v>
      </c>
    </row>
    <row r="37" spans="1:7" ht="19.5" thickBot="1">
      <c r="A37" s="165" t="s">
        <v>70</v>
      </c>
      <c r="B37" s="92">
        <v>0</v>
      </c>
      <c r="C37" s="92">
        <v>0</v>
      </c>
      <c r="D37" s="92">
        <v>0</v>
      </c>
      <c r="E37" s="136">
        <v>0</v>
      </c>
      <c r="F37" s="93">
        <v>0</v>
      </c>
      <c r="G37" t="s">
        <v>118</v>
      </c>
    </row>
    <row r="38" spans="1:7" ht="19.5" thickBot="1">
      <c r="A38" s="165" t="s">
        <v>71</v>
      </c>
      <c r="B38" s="92">
        <v>0</v>
      </c>
      <c r="C38" s="92">
        <v>0</v>
      </c>
      <c r="D38" s="92">
        <v>120230</v>
      </c>
      <c r="E38" s="136">
        <v>0</v>
      </c>
      <c r="F38" s="93">
        <v>0</v>
      </c>
    </row>
    <row r="39" spans="1:7" ht="19.5" thickBot="1">
      <c r="A39" s="95" t="s">
        <v>84</v>
      </c>
      <c r="B39" s="96">
        <v>0</v>
      </c>
      <c r="C39" s="96">
        <v>0</v>
      </c>
      <c r="D39" s="97">
        <v>0</v>
      </c>
      <c r="E39" s="136">
        <v>0</v>
      </c>
      <c r="F39" s="98">
        <v>0</v>
      </c>
      <c r="G39" t="s">
        <v>118</v>
      </c>
    </row>
    <row r="40" spans="1:7" ht="19.5" thickBot="1">
      <c r="A40" s="95" t="s">
        <v>72</v>
      </c>
      <c r="B40" s="114">
        <v>0</v>
      </c>
      <c r="C40" s="114">
        <v>0</v>
      </c>
      <c r="D40" s="97">
        <v>0</v>
      </c>
      <c r="E40" s="113">
        <v>0</v>
      </c>
      <c r="F40" s="98">
        <v>0</v>
      </c>
    </row>
    <row r="41" spans="1:7" ht="19.5" thickBot="1">
      <c r="A41" s="170" t="s">
        <v>2</v>
      </c>
      <c r="B41" s="83">
        <f>SUM(B36:B40)</f>
        <v>0</v>
      </c>
      <c r="C41" s="83">
        <f>SUM(C36:C40)</f>
        <v>0</v>
      </c>
      <c r="D41" s="83">
        <f>SUM(D36:D40)</f>
        <v>120230</v>
      </c>
      <c r="E41" s="83">
        <f>SUM(E36:E40)</f>
        <v>110660</v>
      </c>
      <c r="F41" s="84">
        <f>SUM(F36:F40)</f>
        <v>0</v>
      </c>
    </row>
    <row r="43" spans="1:7" ht="19.5" thickBot="1">
      <c r="A43" t="s">
        <v>247</v>
      </c>
    </row>
    <row r="44" spans="1:7">
      <c r="A44" s="241" t="s">
        <v>68</v>
      </c>
      <c r="B44" s="254" t="s">
        <v>79</v>
      </c>
      <c r="C44" s="255"/>
      <c r="D44" s="255"/>
      <c r="E44" s="255"/>
      <c r="F44" s="256"/>
    </row>
    <row r="45" spans="1:7" ht="19.5" thickBot="1">
      <c r="A45" s="253"/>
      <c r="B45" s="115" t="s">
        <v>86</v>
      </c>
      <c r="C45" s="115" t="s">
        <v>74</v>
      </c>
      <c r="D45" s="115" t="s">
        <v>75</v>
      </c>
      <c r="E45" s="115" t="s">
        <v>76</v>
      </c>
      <c r="F45" s="116" t="s">
        <v>73</v>
      </c>
    </row>
    <row r="46" spans="1:7" ht="19.5" thickBot="1">
      <c r="A46" s="165" t="s">
        <v>0</v>
      </c>
      <c r="B46" s="92">
        <v>0</v>
      </c>
      <c r="C46" s="92">
        <v>0</v>
      </c>
      <c r="D46" s="92">
        <v>0</v>
      </c>
      <c r="E46" s="92">
        <v>289326</v>
      </c>
      <c r="F46" s="93">
        <v>286852</v>
      </c>
    </row>
    <row r="47" spans="1:7" ht="19.5" thickBot="1">
      <c r="A47" s="165" t="s">
        <v>70</v>
      </c>
      <c r="B47" s="92">
        <v>0</v>
      </c>
      <c r="C47" s="92">
        <v>0</v>
      </c>
      <c r="D47" s="92">
        <v>0</v>
      </c>
      <c r="E47" s="92">
        <v>58240</v>
      </c>
      <c r="F47" s="93">
        <v>60988</v>
      </c>
    </row>
    <row r="48" spans="1:7" ht="19.5" thickBot="1">
      <c r="A48" s="165" t="s">
        <v>71</v>
      </c>
      <c r="B48" s="92">
        <v>0</v>
      </c>
      <c r="C48" s="92">
        <v>0</v>
      </c>
      <c r="D48" s="92">
        <v>0</v>
      </c>
      <c r="E48" s="92">
        <v>23044</v>
      </c>
      <c r="F48" s="93">
        <v>24132</v>
      </c>
    </row>
    <row r="49" spans="1:6" ht="19.5" thickBot="1">
      <c r="A49" s="95" t="s">
        <v>84</v>
      </c>
      <c r="B49" s="96">
        <v>0</v>
      </c>
      <c r="C49" s="96">
        <v>0</v>
      </c>
      <c r="D49" s="97">
        <v>0</v>
      </c>
      <c r="E49" s="97">
        <v>11941</v>
      </c>
      <c r="F49" s="98">
        <v>12506</v>
      </c>
    </row>
    <row r="50" spans="1:6" ht="19.5" thickBot="1">
      <c r="A50" s="95" t="s">
        <v>72</v>
      </c>
      <c r="B50" s="97">
        <v>0</v>
      </c>
      <c r="C50" s="97">
        <v>0</v>
      </c>
      <c r="D50" s="97">
        <v>0</v>
      </c>
      <c r="E50" s="97">
        <v>185240</v>
      </c>
      <c r="F50" s="98">
        <v>180290</v>
      </c>
    </row>
    <row r="51" spans="1:6" ht="19.5" thickBot="1">
      <c r="A51" s="170" t="s">
        <v>2</v>
      </c>
      <c r="B51" s="83">
        <f>SUM(B46:B50)</f>
        <v>0</v>
      </c>
      <c r="C51" s="83">
        <f>SUM(C46:C50)</f>
        <v>0</v>
      </c>
      <c r="D51" s="83">
        <f>SUM(D46:D50)</f>
        <v>0</v>
      </c>
      <c r="E51" s="83">
        <f>SUM(E46:E50)</f>
        <v>567791</v>
      </c>
      <c r="F51" s="84">
        <f>SUM(F46:F50)</f>
        <v>564768</v>
      </c>
    </row>
  </sheetData>
  <mergeCells count="10">
    <mergeCell ref="A34:A35"/>
    <mergeCell ref="B34:F34"/>
    <mergeCell ref="A44:A45"/>
    <mergeCell ref="B44:F44"/>
    <mergeCell ref="A2:A3"/>
    <mergeCell ref="B2:F2"/>
    <mergeCell ref="A17:A18"/>
    <mergeCell ref="B17:F17"/>
    <mergeCell ref="A24:A25"/>
    <mergeCell ref="B24:F24"/>
  </mergeCells>
  <phoneticPr fontId="1"/>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85" zoomScaleNormal="85" workbookViewId="0">
      <selection activeCell="H10" sqref="H10"/>
    </sheetView>
  </sheetViews>
  <sheetFormatPr defaultRowHeight="18.75"/>
  <cols>
    <col min="1" max="2" width="15.125" bestFit="1" customWidth="1"/>
    <col min="3" max="5" width="11.375" bestFit="1" customWidth="1"/>
    <col min="6" max="6" width="10.5" bestFit="1" customWidth="1"/>
    <col min="7" max="7" width="11.5" customWidth="1"/>
  </cols>
  <sheetData>
    <row r="1" spans="1:7" ht="19.5" thickBot="1">
      <c r="A1" t="s">
        <v>119</v>
      </c>
    </row>
    <row r="2" spans="1:7">
      <c r="A2" s="241" t="s">
        <v>68</v>
      </c>
      <c r="B2" s="243" t="s">
        <v>96</v>
      </c>
      <c r="C2" s="239" t="s">
        <v>79</v>
      </c>
      <c r="D2" s="239"/>
      <c r="E2" s="239"/>
      <c r="F2" s="239"/>
      <c r="G2" s="240"/>
    </row>
    <row r="3" spans="1:7">
      <c r="A3" s="242"/>
      <c r="B3" s="244"/>
      <c r="C3" s="99" t="s">
        <v>86</v>
      </c>
      <c r="D3" s="99" t="s">
        <v>74</v>
      </c>
      <c r="E3" s="99" t="s">
        <v>75</v>
      </c>
      <c r="F3" s="99" t="s">
        <v>76</v>
      </c>
      <c r="G3" s="100" t="s">
        <v>73</v>
      </c>
    </row>
    <row r="4" spans="1:7" ht="18.75" customHeight="1">
      <c r="A4" s="249" t="s">
        <v>69</v>
      </c>
      <c r="B4" s="1" t="s">
        <v>95</v>
      </c>
      <c r="C4" s="73">
        <v>409404</v>
      </c>
      <c r="D4" s="73">
        <v>351741</v>
      </c>
      <c r="E4" s="73">
        <v>351741</v>
      </c>
      <c r="F4" s="73">
        <v>351741</v>
      </c>
      <c r="G4" s="137">
        <v>351741</v>
      </c>
    </row>
    <row r="5" spans="1:7" ht="18.75" customHeight="1" thickBot="1">
      <c r="A5" s="246"/>
      <c r="B5" s="71" t="s">
        <v>78</v>
      </c>
      <c r="C5" s="75">
        <v>294300</v>
      </c>
      <c r="D5" s="75">
        <v>297000</v>
      </c>
      <c r="E5" s="75">
        <v>254571</v>
      </c>
      <c r="F5" s="75">
        <v>254571</v>
      </c>
      <c r="G5" s="138">
        <v>297000</v>
      </c>
    </row>
    <row r="6" spans="1:7" ht="18.75" customHeight="1" thickTop="1" thickBot="1">
      <c r="A6" s="247"/>
      <c r="B6" s="86" t="s">
        <v>85</v>
      </c>
      <c r="C6" s="87">
        <f>SUM(C4:C5)</f>
        <v>703704</v>
      </c>
      <c r="D6" s="87">
        <f>SUM(D4:D5)</f>
        <v>648741</v>
      </c>
      <c r="E6" s="87">
        <f>SUM(E4:E5)</f>
        <v>606312</v>
      </c>
      <c r="F6" s="87">
        <f>SUM(F4:F5)</f>
        <v>606312</v>
      </c>
      <c r="G6" s="88">
        <f>SUM(G4:G5)</f>
        <v>648741</v>
      </c>
    </row>
    <row r="7" spans="1:7" ht="19.5" thickBot="1">
      <c r="A7" s="245" t="s">
        <v>71</v>
      </c>
      <c r="B7" s="101" t="s">
        <v>1</v>
      </c>
      <c r="C7" s="102">
        <v>223164</v>
      </c>
      <c r="D7" s="102">
        <v>223164</v>
      </c>
      <c r="E7" s="102">
        <v>223164</v>
      </c>
      <c r="F7" s="102">
        <v>223164</v>
      </c>
      <c r="G7" s="139">
        <v>223164</v>
      </c>
    </row>
    <row r="8" spans="1:7" ht="20.25" thickTop="1" thickBot="1">
      <c r="A8" s="247"/>
      <c r="B8" s="86" t="s">
        <v>85</v>
      </c>
      <c r="C8" s="87">
        <f>SUM(C7:C7)</f>
        <v>223164</v>
      </c>
      <c r="D8" s="87">
        <f>SUM(D7:D7)</f>
        <v>223164</v>
      </c>
      <c r="E8" s="87">
        <f>SUM(E7:E7)</f>
        <v>223164</v>
      </c>
      <c r="F8" s="87">
        <f>SUM(F7:F7)</f>
        <v>223164</v>
      </c>
      <c r="G8" s="88">
        <f>SUM(G7:G7)</f>
        <v>223164</v>
      </c>
    </row>
    <row r="9" spans="1:7" ht="19.5" thickBot="1">
      <c r="A9" s="245" t="s">
        <v>84</v>
      </c>
      <c r="B9" s="101" t="s">
        <v>1</v>
      </c>
      <c r="C9" s="128"/>
      <c r="D9" s="128"/>
      <c r="E9" s="102">
        <v>128260</v>
      </c>
      <c r="F9" s="102">
        <v>139920</v>
      </c>
      <c r="G9" s="139">
        <v>139920</v>
      </c>
    </row>
    <row r="10" spans="1:7" ht="20.25" thickTop="1" thickBot="1">
      <c r="A10" s="247"/>
      <c r="B10" s="86" t="s">
        <v>85</v>
      </c>
      <c r="C10" s="129">
        <f>SUM(C9:C9)</f>
        <v>0</v>
      </c>
      <c r="D10" s="129">
        <f>SUM(D9:D9)</f>
        <v>0</v>
      </c>
      <c r="E10" s="87">
        <f>SUM(E9:E9)</f>
        <v>128260</v>
      </c>
      <c r="F10" s="87">
        <f>SUM(F9:F9)</f>
        <v>139920</v>
      </c>
      <c r="G10" s="88">
        <f>SUM(G9:G9)</f>
        <v>139920</v>
      </c>
    </row>
    <row r="11" spans="1:7" ht="19.5" thickBot="1">
      <c r="A11" s="245" t="s">
        <v>72</v>
      </c>
      <c r="B11" s="101" t="s">
        <v>97</v>
      </c>
      <c r="C11" s="102">
        <v>147150</v>
      </c>
      <c r="D11" s="102">
        <v>148500</v>
      </c>
      <c r="E11" s="102">
        <v>254571</v>
      </c>
      <c r="F11" s="102">
        <v>374251</v>
      </c>
      <c r="G11" s="139">
        <v>718080</v>
      </c>
    </row>
    <row r="12" spans="1:7" ht="20.25" thickTop="1" thickBot="1">
      <c r="A12" s="246"/>
      <c r="B12" s="2" t="s">
        <v>85</v>
      </c>
      <c r="C12" s="103">
        <f>SUM(C11:C11)</f>
        <v>147150</v>
      </c>
      <c r="D12" s="103">
        <f>SUM(D11:D11)</f>
        <v>148500</v>
      </c>
      <c r="E12" s="103">
        <f>SUM(E11:E11)</f>
        <v>254571</v>
      </c>
      <c r="F12" s="103">
        <f>SUM(F11:F11)</f>
        <v>374251</v>
      </c>
      <c r="G12" s="104">
        <f>SUM(G11:G11)</f>
        <v>718080</v>
      </c>
    </row>
    <row r="13" spans="1:7" ht="19.5" thickBot="1">
      <c r="A13" s="251" t="s">
        <v>2</v>
      </c>
      <c r="B13" s="252"/>
      <c r="C13" s="105">
        <f>SUM(C6,C8,C10,C12)</f>
        <v>1074018</v>
      </c>
      <c r="D13" s="105">
        <f>SUM(D6,D8,D10,D12)</f>
        <v>1020405</v>
      </c>
      <c r="E13" s="105">
        <f>SUM(E6,E8,E10,E12)</f>
        <v>1212307</v>
      </c>
      <c r="F13" s="105">
        <f>SUM(F6,F8,F10,F12)</f>
        <v>1343647</v>
      </c>
      <c r="G13" s="106">
        <f>SUM(G6,G8,G10,G12)</f>
        <v>1729905</v>
      </c>
    </row>
  </sheetData>
  <mergeCells count="8">
    <mergeCell ref="C2:G2"/>
    <mergeCell ref="A4:A6"/>
    <mergeCell ref="A7:A8"/>
    <mergeCell ref="A13:B13"/>
    <mergeCell ref="A9:A10"/>
    <mergeCell ref="A2:A3"/>
    <mergeCell ref="B2:B3"/>
    <mergeCell ref="A11:A12"/>
  </mergeCells>
  <phoneticPr fontId="1"/>
  <pageMargins left="0.7" right="0.7" top="0.75" bottom="0.75" header="0.3" footer="0.3"/>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22" workbookViewId="0">
      <selection activeCell="C28" sqref="C28"/>
    </sheetView>
  </sheetViews>
  <sheetFormatPr defaultRowHeight="18.75"/>
  <cols>
    <col min="1" max="1" width="16.375" customWidth="1"/>
    <col min="2" max="2" width="42" bestFit="1" customWidth="1"/>
  </cols>
  <sheetData>
    <row r="1" spans="1:2">
      <c r="A1" t="s">
        <v>208</v>
      </c>
    </row>
    <row r="3" spans="1:2">
      <c r="A3" s="1" t="s">
        <v>209</v>
      </c>
      <c r="B3" s="162">
        <v>1</v>
      </c>
    </row>
    <row r="4" spans="1:2">
      <c r="A4" s="1" t="s">
        <v>210</v>
      </c>
      <c r="B4" s="1" t="s">
        <v>211</v>
      </c>
    </row>
    <row r="5" spans="1:2">
      <c r="A5" s="1" t="s">
        <v>212</v>
      </c>
      <c r="B5" s="1" t="s">
        <v>213</v>
      </c>
    </row>
    <row r="6" spans="1:2">
      <c r="A6" s="1" t="s">
        <v>215</v>
      </c>
      <c r="B6" s="1" t="s">
        <v>216</v>
      </c>
    </row>
    <row r="7" spans="1:2">
      <c r="A7" s="1" t="s">
        <v>217</v>
      </c>
      <c r="B7" s="1" t="s">
        <v>218</v>
      </c>
    </row>
    <row r="8" spans="1:2">
      <c r="A8" s="1" t="s">
        <v>219</v>
      </c>
      <c r="B8" s="1" t="s">
        <v>220</v>
      </c>
    </row>
    <row r="9" spans="1:2">
      <c r="A9" s="1" t="s">
        <v>221</v>
      </c>
      <c r="B9" s="163">
        <v>31300</v>
      </c>
    </row>
    <row r="10" spans="1:2">
      <c r="A10" s="1" t="s">
        <v>222</v>
      </c>
      <c r="B10" s="163">
        <v>3130</v>
      </c>
    </row>
    <row r="11" spans="1:2">
      <c r="A11" s="1" t="s">
        <v>2</v>
      </c>
      <c r="B11" s="163">
        <v>34430</v>
      </c>
    </row>
    <row r="13" spans="1:2">
      <c r="A13" s="1" t="s">
        <v>209</v>
      </c>
      <c r="B13" s="162">
        <v>2</v>
      </c>
    </row>
    <row r="14" spans="1:2">
      <c r="A14" s="1" t="s">
        <v>210</v>
      </c>
      <c r="B14" s="1" t="s">
        <v>1</v>
      </c>
    </row>
    <row r="15" spans="1:2">
      <c r="A15" s="1" t="s">
        <v>212</v>
      </c>
      <c r="B15" s="1" t="s">
        <v>224</v>
      </c>
    </row>
    <row r="16" spans="1:2">
      <c r="A16" s="1" t="s">
        <v>215</v>
      </c>
      <c r="B16" s="1" t="s">
        <v>225</v>
      </c>
    </row>
    <row r="17" spans="1:2">
      <c r="A17" s="1" t="s">
        <v>217</v>
      </c>
      <c r="B17" s="1" t="s">
        <v>226</v>
      </c>
    </row>
    <row r="18" spans="1:2">
      <c r="A18" s="1" t="s">
        <v>219</v>
      </c>
      <c r="B18" s="1" t="s">
        <v>227</v>
      </c>
    </row>
    <row r="19" spans="1:2">
      <c r="A19" s="1" t="s">
        <v>221</v>
      </c>
      <c r="B19" s="163">
        <v>10600</v>
      </c>
    </row>
    <row r="20" spans="1:2">
      <c r="A20" s="1" t="s">
        <v>222</v>
      </c>
      <c r="B20" s="163">
        <v>1060</v>
      </c>
    </row>
    <row r="21" spans="1:2">
      <c r="A21" s="1" t="s">
        <v>2</v>
      </c>
      <c r="B21" s="163">
        <v>11660</v>
      </c>
    </row>
    <row r="23" spans="1:2">
      <c r="A23" s="1" t="s">
        <v>209</v>
      </c>
      <c r="B23" s="162">
        <v>3</v>
      </c>
    </row>
    <row r="24" spans="1:2">
      <c r="A24" s="1" t="s">
        <v>210</v>
      </c>
      <c r="B24" s="1" t="s">
        <v>223</v>
      </c>
    </row>
    <row r="25" spans="1:2">
      <c r="A25" s="1" t="s">
        <v>212</v>
      </c>
      <c r="B25" s="1" t="s">
        <v>228</v>
      </c>
    </row>
    <row r="26" spans="1:2">
      <c r="A26" s="1" t="s">
        <v>215</v>
      </c>
      <c r="B26" s="1" t="s">
        <v>229</v>
      </c>
    </row>
    <row r="27" spans="1:2">
      <c r="A27" s="1" t="s">
        <v>217</v>
      </c>
      <c r="B27" s="1" t="s">
        <v>230</v>
      </c>
    </row>
    <row r="28" spans="1:2">
      <c r="A28" s="1" t="s">
        <v>219</v>
      </c>
      <c r="B28" s="1" t="s">
        <v>231</v>
      </c>
    </row>
    <row r="29" spans="1:2">
      <c r="A29" s="1" t="s">
        <v>221</v>
      </c>
      <c r="B29" s="163">
        <v>54400</v>
      </c>
    </row>
    <row r="30" spans="1:2">
      <c r="A30" s="1" t="s">
        <v>222</v>
      </c>
      <c r="B30" s="163">
        <v>5440</v>
      </c>
    </row>
    <row r="31" spans="1:2">
      <c r="A31" s="1" t="s">
        <v>2</v>
      </c>
      <c r="B31" s="163">
        <v>59840</v>
      </c>
    </row>
    <row r="33" spans="1:1">
      <c r="A33" t="s">
        <v>253</v>
      </c>
    </row>
    <row r="34" spans="1:1">
      <c r="A34" t="s">
        <v>214</v>
      </c>
    </row>
    <row r="35" spans="1:1">
      <c r="A35" t="s">
        <v>252</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opLeftCell="A28" zoomScale="75" zoomScaleNormal="75" zoomScaleSheetLayoutView="85" workbookViewId="0">
      <selection activeCell="F42" sqref="F42"/>
    </sheetView>
  </sheetViews>
  <sheetFormatPr defaultRowHeight="18.75"/>
  <cols>
    <col min="1" max="1" width="19.5" bestFit="1" customWidth="1"/>
    <col min="2" max="2" width="40.125" bestFit="1" customWidth="1"/>
    <col min="3" max="5" width="11.375" bestFit="1" customWidth="1"/>
    <col min="6" max="6" width="10.5" bestFit="1" customWidth="1"/>
    <col min="7" max="7" width="11.5" customWidth="1"/>
  </cols>
  <sheetData>
    <row r="1" spans="1:7" ht="19.5" thickBot="1">
      <c r="A1" t="s">
        <v>245</v>
      </c>
    </row>
    <row r="2" spans="1:7">
      <c r="A2" s="241" t="s">
        <v>68</v>
      </c>
      <c r="B2" s="243"/>
      <c r="C2" s="239" t="s">
        <v>79</v>
      </c>
      <c r="D2" s="239"/>
      <c r="E2" s="239"/>
      <c r="F2" s="239"/>
      <c r="G2" s="240"/>
    </row>
    <row r="3" spans="1:7">
      <c r="A3" s="242"/>
      <c r="B3" s="244"/>
      <c r="C3" s="99" t="s">
        <v>86</v>
      </c>
      <c r="D3" s="99" t="s">
        <v>74</v>
      </c>
      <c r="E3" s="99" t="s">
        <v>75</v>
      </c>
      <c r="F3" s="99" t="s">
        <v>76</v>
      </c>
      <c r="G3" s="100" t="s">
        <v>73</v>
      </c>
    </row>
    <row r="4" spans="1:7" ht="18.75" customHeight="1">
      <c r="A4" s="249" t="s">
        <v>69</v>
      </c>
      <c r="B4" s="1" t="s">
        <v>99</v>
      </c>
      <c r="C4" s="73">
        <v>330466</v>
      </c>
      <c r="D4" s="73">
        <v>333498</v>
      </c>
      <c r="E4" s="73">
        <v>333498</v>
      </c>
      <c r="F4" s="73">
        <v>333498</v>
      </c>
      <c r="G4" s="80">
        <v>333498</v>
      </c>
    </row>
    <row r="5" spans="1:7" ht="18.75" customHeight="1">
      <c r="A5" s="246"/>
      <c r="B5" s="1" t="s">
        <v>206</v>
      </c>
      <c r="C5" s="73">
        <v>0</v>
      </c>
      <c r="D5" s="73">
        <v>477537</v>
      </c>
      <c r="E5" s="73">
        <v>0</v>
      </c>
      <c r="F5" s="73">
        <v>0</v>
      </c>
      <c r="G5" s="80">
        <v>0</v>
      </c>
    </row>
    <row r="6" spans="1:7" ht="18.75" customHeight="1">
      <c r="A6" s="246"/>
      <c r="B6" s="1" t="s">
        <v>133</v>
      </c>
      <c r="C6" s="73">
        <v>233770</v>
      </c>
      <c r="D6" s="73">
        <v>227700</v>
      </c>
      <c r="E6" s="73">
        <v>217800</v>
      </c>
      <c r="F6" s="132">
        <v>237600</v>
      </c>
      <c r="G6" s="80">
        <v>297000</v>
      </c>
    </row>
    <row r="7" spans="1:7" ht="18.75" customHeight="1">
      <c r="A7" s="246"/>
      <c r="B7" s="1" t="s">
        <v>100</v>
      </c>
      <c r="C7" s="73">
        <v>195485</v>
      </c>
      <c r="D7" s="73">
        <v>210241</v>
      </c>
      <c r="E7" s="73">
        <v>210241</v>
      </c>
      <c r="F7" s="132">
        <v>225975</v>
      </c>
      <c r="G7" s="80">
        <v>236445</v>
      </c>
    </row>
    <row r="8" spans="1:7" ht="18.75" customHeight="1">
      <c r="A8" s="246"/>
      <c r="B8" s="3" t="s">
        <v>101</v>
      </c>
      <c r="C8" s="74">
        <v>122406</v>
      </c>
      <c r="D8" s="74">
        <v>123200</v>
      </c>
      <c r="E8" s="74">
        <v>123200</v>
      </c>
      <c r="F8" s="133">
        <v>123200</v>
      </c>
      <c r="G8" s="81">
        <v>123200</v>
      </c>
    </row>
    <row r="9" spans="1:7" ht="18.75" customHeight="1">
      <c r="A9" s="246"/>
      <c r="B9" s="3" t="s">
        <v>103</v>
      </c>
      <c r="C9" s="74">
        <v>812078</v>
      </c>
      <c r="D9" s="74">
        <v>820353</v>
      </c>
      <c r="E9" s="74">
        <v>963600</v>
      </c>
      <c r="F9" s="133">
        <v>963600</v>
      </c>
      <c r="G9" s="81">
        <v>963600</v>
      </c>
    </row>
    <row r="10" spans="1:7" ht="18.75" customHeight="1">
      <c r="A10" s="246"/>
      <c r="B10" s="3" t="s">
        <v>104</v>
      </c>
      <c r="C10" s="74">
        <v>523200</v>
      </c>
      <c r="D10" s="74">
        <v>528000</v>
      </c>
      <c r="E10" s="74">
        <v>528000</v>
      </c>
      <c r="F10" s="133">
        <v>488000</v>
      </c>
      <c r="G10" s="81">
        <v>167200</v>
      </c>
    </row>
    <row r="11" spans="1:7" ht="18.75" customHeight="1">
      <c r="A11" s="246"/>
      <c r="B11" s="3" t="s">
        <v>134</v>
      </c>
      <c r="C11" s="74">
        <v>885720</v>
      </c>
      <c r="D11" s="74">
        <v>860200</v>
      </c>
      <c r="E11" s="74">
        <v>1038400</v>
      </c>
      <c r="F11" s="133">
        <v>221445</v>
      </c>
      <c r="G11" s="81">
        <v>0</v>
      </c>
    </row>
    <row r="12" spans="1:7" ht="18.75" customHeight="1">
      <c r="A12" s="246"/>
      <c r="B12" s="3" t="s">
        <v>136</v>
      </c>
      <c r="C12" s="74">
        <v>58625</v>
      </c>
      <c r="D12" s="74">
        <v>111532</v>
      </c>
      <c r="E12" s="74">
        <v>61385</v>
      </c>
      <c r="F12" s="133">
        <v>192229</v>
      </c>
      <c r="G12" s="81">
        <v>223399</v>
      </c>
    </row>
    <row r="13" spans="1:7" ht="18.75" customHeight="1">
      <c r="A13" s="246"/>
      <c r="B13" s="1" t="s">
        <v>107</v>
      </c>
      <c r="C13" s="73">
        <v>0</v>
      </c>
      <c r="D13" s="73">
        <v>75900</v>
      </c>
      <c r="E13" s="73">
        <v>121000</v>
      </c>
      <c r="F13" s="132">
        <v>179080</v>
      </c>
      <c r="G13" s="80">
        <v>179046</v>
      </c>
    </row>
    <row r="14" spans="1:7" ht="18.75" customHeight="1" thickBot="1">
      <c r="A14" s="246"/>
      <c r="B14" s="2" t="s">
        <v>135</v>
      </c>
      <c r="C14" s="103">
        <v>0</v>
      </c>
      <c r="D14" s="103">
        <v>0</v>
      </c>
      <c r="E14" s="103">
        <v>545780</v>
      </c>
      <c r="F14" s="103">
        <v>0</v>
      </c>
      <c r="G14" s="104">
        <v>0</v>
      </c>
    </row>
    <row r="15" spans="1:7" ht="18.75" customHeight="1" thickTop="1" thickBot="1">
      <c r="A15" s="247"/>
      <c r="B15" s="107" t="s">
        <v>85</v>
      </c>
      <c r="C15" s="108">
        <f>SUM(C4:C14)</f>
        <v>3161750</v>
      </c>
      <c r="D15" s="108">
        <f>SUM(D4:D14)</f>
        <v>3768161</v>
      </c>
      <c r="E15" s="108">
        <f>SUM(E4:E14)</f>
        <v>4142904</v>
      </c>
      <c r="F15" s="108">
        <f>SUM(F4:F14)</f>
        <v>2964627</v>
      </c>
      <c r="G15" s="109">
        <f>SUM(G4:G14)</f>
        <v>2523388</v>
      </c>
    </row>
    <row r="16" spans="1:7">
      <c r="A16" s="245" t="s">
        <v>70</v>
      </c>
      <c r="B16" s="91" t="s">
        <v>101</v>
      </c>
      <c r="C16" s="92">
        <v>13115</v>
      </c>
      <c r="D16" s="92">
        <v>13200</v>
      </c>
      <c r="E16" s="92">
        <v>13200</v>
      </c>
      <c r="F16" s="92">
        <v>13200</v>
      </c>
      <c r="G16" s="93">
        <v>13200</v>
      </c>
    </row>
    <row r="17" spans="1:8" ht="18.75" customHeight="1">
      <c r="A17" s="246"/>
      <c r="B17" s="1" t="s">
        <v>206</v>
      </c>
      <c r="C17" s="73">
        <v>0</v>
      </c>
      <c r="D17" s="73">
        <v>52331</v>
      </c>
      <c r="E17" s="73">
        <v>0</v>
      </c>
      <c r="F17" s="73">
        <v>0</v>
      </c>
      <c r="G17" s="80">
        <v>0</v>
      </c>
    </row>
    <row r="18" spans="1:8">
      <c r="A18" s="246"/>
      <c r="B18" s="1" t="s">
        <v>198</v>
      </c>
      <c r="C18" s="73">
        <v>0</v>
      </c>
      <c r="D18" s="73">
        <v>119012</v>
      </c>
      <c r="E18" s="73">
        <v>66930</v>
      </c>
      <c r="F18" s="73">
        <v>93500</v>
      </c>
      <c r="G18" s="80">
        <v>223399</v>
      </c>
    </row>
    <row r="19" spans="1:8">
      <c r="A19" s="246"/>
      <c r="B19" s="1" t="s">
        <v>137</v>
      </c>
      <c r="C19" s="73">
        <v>0</v>
      </c>
      <c r="D19" s="73">
        <v>0</v>
      </c>
      <c r="E19" s="73">
        <v>90750</v>
      </c>
      <c r="F19" s="73">
        <v>192229</v>
      </c>
      <c r="G19" s="80">
        <v>0</v>
      </c>
    </row>
    <row r="20" spans="1:8" ht="19.5" thickBot="1">
      <c r="A20" s="246"/>
      <c r="B20" s="71" t="s">
        <v>135</v>
      </c>
      <c r="C20" s="75">
        <v>226105</v>
      </c>
      <c r="D20" s="75">
        <v>0</v>
      </c>
      <c r="E20" s="75">
        <v>0</v>
      </c>
      <c r="F20" s="75">
        <v>0</v>
      </c>
      <c r="G20" s="89">
        <v>0</v>
      </c>
    </row>
    <row r="21" spans="1:8" ht="18.75" customHeight="1" thickTop="1" thickBot="1">
      <c r="A21" s="247"/>
      <c r="B21" s="86" t="s">
        <v>85</v>
      </c>
      <c r="C21" s="87">
        <f>SUM(C16:C20)</f>
        <v>239220</v>
      </c>
      <c r="D21" s="87">
        <f>SUM(D16:D20)</f>
        <v>184543</v>
      </c>
      <c r="E21" s="87">
        <f t="shared" ref="E21:F21" si="0">SUM(E16:E20)</f>
        <v>170880</v>
      </c>
      <c r="F21" s="87">
        <f t="shared" si="0"/>
        <v>298929</v>
      </c>
      <c r="G21" s="88">
        <f>SUM(G16:G20)</f>
        <v>236599</v>
      </c>
    </row>
    <row r="22" spans="1:8">
      <c r="A22" s="245" t="s">
        <v>71</v>
      </c>
      <c r="B22" s="91" t="s">
        <v>101</v>
      </c>
      <c r="C22" s="92">
        <v>13115</v>
      </c>
      <c r="D22" s="92">
        <v>13200</v>
      </c>
      <c r="E22" s="92">
        <v>13200</v>
      </c>
      <c r="F22" s="92">
        <v>13200</v>
      </c>
      <c r="G22" s="93">
        <v>13200</v>
      </c>
    </row>
    <row r="23" spans="1:8" ht="18.75" customHeight="1" thickBot="1">
      <c r="A23" s="246"/>
      <c r="B23" s="71" t="s">
        <v>206</v>
      </c>
      <c r="C23" s="75">
        <v>0</v>
      </c>
      <c r="D23" s="75">
        <v>20705</v>
      </c>
      <c r="E23" s="75">
        <v>0</v>
      </c>
      <c r="F23" s="75">
        <v>0</v>
      </c>
      <c r="G23" s="89">
        <v>0</v>
      </c>
    </row>
    <row r="24" spans="1:8" ht="20.25" thickTop="1" thickBot="1">
      <c r="A24" s="247"/>
      <c r="B24" s="86" t="s">
        <v>85</v>
      </c>
      <c r="C24" s="87">
        <f>SUM(C22:C23)</f>
        <v>13115</v>
      </c>
      <c r="D24" s="87">
        <f>SUM(D22:D23)</f>
        <v>33905</v>
      </c>
      <c r="E24" s="87">
        <f>SUM(E22:E23)</f>
        <v>13200</v>
      </c>
      <c r="F24" s="87">
        <f t="shared" ref="F24:G24" si="1">SUM(F22:F23)</f>
        <v>13200</v>
      </c>
      <c r="G24" s="160">
        <f t="shared" si="1"/>
        <v>13200</v>
      </c>
      <c r="H24" s="161"/>
    </row>
    <row r="25" spans="1:8">
      <c r="A25" s="245" t="s">
        <v>84</v>
      </c>
      <c r="B25" s="91" t="s">
        <v>101</v>
      </c>
      <c r="C25" s="94">
        <v>0</v>
      </c>
      <c r="D25" s="94">
        <v>0</v>
      </c>
      <c r="E25" s="92">
        <v>0</v>
      </c>
      <c r="F25" s="92">
        <v>13200</v>
      </c>
      <c r="G25" s="93">
        <v>13200</v>
      </c>
    </row>
    <row r="26" spans="1:8" ht="19.5" thickBot="1">
      <c r="A26" s="246"/>
      <c r="B26" s="71" t="s">
        <v>102</v>
      </c>
      <c r="C26" s="90">
        <v>0</v>
      </c>
      <c r="D26" s="90">
        <v>0</v>
      </c>
      <c r="E26" s="75">
        <v>495000</v>
      </c>
      <c r="F26" s="75">
        <v>1155000</v>
      </c>
      <c r="G26" s="89">
        <v>1155000</v>
      </c>
    </row>
    <row r="27" spans="1:8" ht="20.25" thickTop="1" thickBot="1">
      <c r="A27" s="247"/>
      <c r="B27" s="86" t="s">
        <v>85</v>
      </c>
      <c r="C27" s="87">
        <f>SUM(C25:C26)</f>
        <v>0</v>
      </c>
      <c r="D27" s="87">
        <f>SUM(D25:D26)</f>
        <v>0</v>
      </c>
      <c r="E27" s="87">
        <f>SUM(E25:E26)</f>
        <v>495000</v>
      </c>
      <c r="F27" s="87">
        <f>SUM(F25:F26)</f>
        <v>1168200</v>
      </c>
      <c r="G27" s="88">
        <f>SUM(G25:G26)</f>
        <v>1168200</v>
      </c>
    </row>
    <row r="28" spans="1:8">
      <c r="A28" s="248" t="s">
        <v>72</v>
      </c>
      <c r="B28" s="91" t="s">
        <v>98</v>
      </c>
      <c r="C28" s="92">
        <v>570288</v>
      </c>
      <c r="D28" s="92">
        <v>575520</v>
      </c>
      <c r="E28" s="92">
        <v>575520</v>
      </c>
      <c r="F28" s="92">
        <v>575520</v>
      </c>
      <c r="G28" s="93">
        <v>575520</v>
      </c>
    </row>
    <row r="29" spans="1:8" ht="18.75" customHeight="1">
      <c r="A29" s="246"/>
      <c r="B29" s="1" t="s">
        <v>206</v>
      </c>
      <c r="C29" s="73">
        <v>0</v>
      </c>
      <c r="D29" s="73">
        <v>263144</v>
      </c>
      <c r="E29" s="73">
        <v>0</v>
      </c>
      <c r="F29" s="73">
        <v>0</v>
      </c>
      <c r="G29" s="80">
        <v>0</v>
      </c>
    </row>
    <row r="30" spans="1:8">
      <c r="A30" s="246"/>
      <c r="B30" s="2" t="s">
        <v>133</v>
      </c>
      <c r="C30" s="103">
        <v>467541</v>
      </c>
      <c r="D30" s="103">
        <v>455400</v>
      </c>
      <c r="E30" s="103">
        <v>435600</v>
      </c>
      <c r="F30" s="134">
        <v>475200</v>
      </c>
      <c r="G30" s="81">
        <v>594000</v>
      </c>
    </row>
    <row r="31" spans="1:8">
      <c r="A31" s="249"/>
      <c r="B31" s="3" t="s">
        <v>100</v>
      </c>
      <c r="C31" s="74">
        <v>475970</v>
      </c>
      <c r="D31" s="74">
        <v>510793</v>
      </c>
      <c r="E31" s="74">
        <v>510793</v>
      </c>
      <c r="F31" s="73">
        <v>534745</v>
      </c>
      <c r="G31" s="81">
        <v>562155</v>
      </c>
    </row>
    <row r="32" spans="1:8">
      <c r="A32" s="249"/>
      <c r="B32" s="1" t="s">
        <v>101</v>
      </c>
      <c r="C32" s="74">
        <v>704930</v>
      </c>
      <c r="D32" s="74">
        <v>709500</v>
      </c>
      <c r="E32" s="74">
        <v>709500</v>
      </c>
      <c r="F32" s="74">
        <v>709500</v>
      </c>
      <c r="G32" s="81">
        <v>709500</v>
      </c>
    </row>
    <row r="33" spans="1:7">
      <c r="A33" s="249"/>
      <c r="B33" s="1" t="s">
        <v>102</v>
      </c>
      <c r="C33" s="74">
        <v>1308902</v>
      </c>
      <c r="D33" s="74">
        <v>1320000</v>
      </c>
      <c r="E33" s="74">
        <v>1320000</v>
      </c>
      <c r="F33" s="74">
        <v>1320000</v>
      </c>
      <c r="G33" s="81">
        <v>1320000</v>
      </c>
    </row>
    <row r="34" spans="1:7">
      <c r="A34" s="249"/>
      <c r="B34" s="1" t="s">
        <v>104</v>
      </c>
      <c r="C34" s="73">
        <v>523200</v>
      </c>
      <c r="D34" s="73">
        <v>528000</v>
      </c>
      <c r="E34" s="73">
        <v>528000</v>
      </c>
      <c r="F34" s="73">
        <v>488000</v>
      </c>
      <c r="G34" s="80">
        <v>242000</v>
      </c>
    </row>
    <row r="35" spans="1:7">
      <c r="A35" s="249"/>
      <c r="B35" s="1" t="s">
        <v>107</v>
      </c>
      <c r="C35" s="73">
        <v>0</v>
      </c>
      <c r="D35" s="73">
        <v>75900</v>
      </c>
      <c r="E35" s="73">
        <v>121000</v>
      </c>
      <c r="F35" s="73">
        <v>165880</v>
      </c>
      <c r="G35" s="80">
        <v>165846</v>
      </c>
    </row>
    <row r="36" spans="1:7">
      <c r="A36" s="249"/>
      <c r="B36" s="1" t="s">
        <v>105</v>
      </c>
      <c r="C36" s="73">
        <v>48900</v>
      </c>
      <c r="D36" s="73">
        <v>49500</v>
      </c>
      <c r="E36" s="73">
        <v>49500</v>
      </c>
      <c r="F36" s="73">
        <v>49500</v>
      </c>
      <c r="G36" s="80">
        <v>53900</v>
      </c>
    </row>
    <row r="37" spans="1:7">
      <c r="A37" s="249"/>
      <c r="B37" s="1" t="s">
        <v>134</v>
      </c>
      <c r="C37" s="73">
        <v>261360</v>
      </c>
      <c r="D37" s="73">
        <v>209550</v>
      </c>
      <c r="E37" s="73">
        <v>13200</v>
      </c>
      <c r="F37" s="73">
        <v>430995</v>
      </c>
      <c r="G37" s="80">
        <v>0</v>
      </c>
    </row>
    <row r="38" spans="1:7">
      <c r="A38" s="249"/>
      <c r="B38" s="1" t="s">
        <v>106</v>
      </c>
      <c r="C38" s="73">
        <v>215880</v>
      </c>
      <c r="D38" s="73">
        <v>218460</v>
      </c>
      <c r="E38" s="73">
        <v>218460</v>
      </c>
      <c r="F38" s="73">
        <v>239580</v>
      </c>
      <c r="G38" s="80">
        <v>239580</v>
      </c>
    </row>
    <row r="39" spans="1:7" ht="19.5" thickBot="1">
      <c r="A39" s="249"/>
      <c r="B39" s="79" t="s">
        <v>197</v>
      </c>
      <c r="C39" s="78">
        <v>0</v>
      </c>
      <c r="D39" s="78">
        <v>0</v>
      </c>
      <c r="E39" s="78">
        <v>0</v>
      </c>
      <c r="F39" s="78">
        <v>99440</v>
      </c>
      <c r="G39" s="82">
        <v>0</v>
      </c>
    </row>
    <row r="40" spans="1:7" ht="20.25" thickTop="1" thickBot="1">
      <c r="A40" s="257"/>
      <c r="B40" s="79" t="s">
        <v>85</v>
      </c>
      <c r="C40" s="78">
        <f>SUM(C28:C39)</f>
        <v>4576971</v>
      </c>
      <c r="D40" s="78">
        <f>SUM(D28:D39)</f>
        <v>4915767</v>
      </c>
      <c r="E40" s="78">
        <f t="shared" ref="E40:G40" si="2">SUM(E28:E39)</f>
        <v>4481573</v>
      </c>
      <c r="F40" s="78">
        <f t="shared" si="2"/>
        <v>5088360</v>
      </c>
      <c r="G40" s="82">
        <f t="shared" si="2"/>
        <v>4462501</v>
      </c>
    </row>
    <row r="41" spans="1:7" ht="20.25" thickTop="1" thickBot="1">
      <c r="A41" s="258" t="s">
        <v>2</v>
      </c>
      <c r="B41" s="259"/>
      <c r="C41" s="83">
        <f>SUM(C15,C21,C24,C27,C40)</f>
        <v>7991056</v>
      </c>
      <c r="D41" s="83">
        <f>SUM(D15,D21,D24,D27,D40)</f>
        <v>8902376</v>
      </c>
      <c r="E41" s="83">
        <f>SUM(E15,E21,E24,E27,E40)</f>
        <v>9303557</v>
      </c>
      <c r="F41" s="83">
        <f>SUM(F15,F21,F24,F27,F40)</f>
        <v>9533316</v>
      </c>
      <c r="G41" s="84">
        <f>SUM(G15,G21,G24,G27,G40)</f>
        <v>8403888</v>
      </c>
    </row>
  </sheetData>
  <mergeCells count="9">
    <mergeCell ref="A28:A40"/>
    <mergeCell ref="A41:B41"/>
    <mergeCell ref="A2:A3"/>
    <mergeCell ref="B2:B3"/>
    <mergeCell ref="C2:G2"/>
    <mergeCell ref="A4:A15"/>
    <mergeCell ref="A16:A21"/>
    <mergeCell ref="A22:A24"/>
    <mergeCell ref="A25:A27"/>
  </mergeCells>
  <phoneticPr fontId="1"/>
  <pageMargins left="0.7" right="0.7" top="0.75" bottom="0.75" header="0.3" footer="0.3"/>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支出実績</vt:lpstr>
      <vt:lpstr>修繕一覧</vt:lpstr>
      <vt:lpstr>券売機消耗品</vt:lpstr>
      <vt:lpstr>券売機消耗品 (5年度)</vt:lpstr>
      <vt:lpstr>光熱水費</vt:lpstr>
      <vt:lpstr>人件費、土地賃借料 </vt:lpstr>
      <vt:lpstr>リース料</vt:lpstr>
      <vt:lpstr>リース契約一覧</vt:lpstr>
      <vt:lpstr>保守費用</vt:lpstr>
      <vt:lpstr>工事（130万以下）</vt:lpstr>
      <vt:lpstr>支出実績!Print_Area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matsui-keisuke</dc:creator>
  <cp:lastModifiedBy>新田　崇人</cp:lastModifiedBy>
  <cp:lastPrinted>2025-07-09T06:39:15Z</cp:lastPrinted>
  <dcterms:created xsi:type="dcterms:W3CDTF">2025-01-21T07:55:11Z</dcterms:created>
  <dcterms:modified xsi:type="dcterms:W3CDTF">2025-07-10T05:39:59Z</dcterms:modified>
</cp:coreProperties>
</file>